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5" windowWidth="20490" windowHeight="7755"/>
  </bookViews>
  <sheets>
    <sheet name="入力シート" sheetId="1" r:id="rId1"/>
    <sheet name="出力シート" sheetId="2" r:id="rId2"/>
  </sheets>
  <definedNames>
    <definedName name="_xlnm.Print_Area" localSheetId="1">出力シート!$A$2:$J$319</definedName>
    <definedName name="_xlnm.Print_Area" localSheetId="0">入力シート!$A$1:$J$199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1" i="2" l="1"/>
  <c r="B169" i="2"/>
  <c r="B167" i="2"/>
  <c r="B160" i="2"/>
  <c r="B158" i="2"/>
  <c r="B156" i="2"/>
  <c r="B149" i="2"/>
  <c r="B147" i="2"/>
  <c r="B145" i="2"/>
  <c r="B155" i="2"/>
  <c r="D251" i="2" l="1"/>
  <c r="C10" i="1" l="1"/>
  <c r="A312" i="2" l="1"/>
  <c r="A316" i="2"/>
  <c r="D65" i="2" l="1"/>
  <c r="D135" i="2" l="1"/>
  <c r="D134" i="2"/>
  <c r="C213" i="2" l="1"/>
  <c r="D211" i="2"/>
  <c r="D202" i="2"/>
  <c r="D199" i="2"/>
  <c r="B165" i="2" l="1"/>
  <c r="B144" i="2"/>
  <c r="A169" i="2"/>
  <c r="A171" i="2"/>
  <c r="A160" i="2"/>
  <c r="A158" i="2"/>
  <c r="H66" i="2"/>
  <c r="F66" i="2"/>
  <c r="L304" i="2" l="1"/>
  <c r="B304" i="2" s="1"/>
  <c r="L298" i="2"/>
  <c r="D298" i="2" s="1"/>
  <c r="L300" i="2"/>
  <c r="D300" i="2" s="1"/>
  <c r="L296" i="2"/>
  <c r="D296" i="2" s="1"/>
  <c r="C107" i="1"/>
  <c r="L292" i="2" s="1"/>
  <c r="L289" i="2"/>
  <c r="D289" i="2" s="1"/>
  <c r="D292" i="2" l="1"/>
  <c r="B225" i="2" l="1"/>
  <c r="B153" i="2"/>
  <c r="H249" i="2" l="1"/>
  <c r="F249" i="2"/>
  <c r="D249" i="2"/>
  <c r="D67" i="2"/>
  <c r="B67" i="2"/>
  <c r="B65" i="2"/>
  <c r="A31" i="2"/>
  <c r="A37" i="2" l="1"/>
  <c r="C211" i="2" l="1"/>
  <c r="A149" i="2" l="1"/>
  <c r="A147" i="2"/>
  <c r="D205" i="2"/>
  <c r="C197" i="2" l="1"/>
</calcChain>
</file>

<file path=xl/sharedStrings.xml><?xml version="1.0" encoding="utf-8"?>
<sst xmlns="http://schemas.openxmlformats.org/spreadsheetml/2006/main" count="481" uniqueCount="290">
  <si>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</si>
  <si>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</si>
  <si>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</si>
  <si>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</si>
  <si>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</si>
  <si>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</si>
  <si>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</si>
  <si>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</si>
  <si>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</si>
  <si>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</si>
  <si>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</si>
  <si>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</si>
  <si>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</si>
  <si>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</si>
  <si>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</si>
  <si>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</si>
  <si>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</si>
  <si>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</si>
  <si>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</si>
  <si>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</si>
  <si>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</si>
  <si>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</si>
  <si>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</si>
  <si>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</si>
  <si>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</si>
  <si>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</si>
  <si>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</si>
  <si>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</si>
  <si>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</si>
  <si>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インターネット</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</si>
  <si>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</si>
  <si>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</si>
  <si>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</si>
  <si>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</si>
  <si>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気象庁HP（http://www.jma.go.jp/）</t>
  </si>
  <si>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</si>
  <si>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</si>
  <si>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</si>
  <si>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</si>
  <si>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</si>
  <si>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</si>
  <si>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年</t>
    <rPh sb="0" eb="1">
      <t>ネン</t>
    </rPh>
    <phoneticPr fontId="9"/>
  </si>
  <si>
    <t>月</t>
    <rPh sb="0" eb="1">
      <t>ガツ</t>
    </rPh>
    <phoneticPr fontId="9"/>
  </si>
  <si>
    <t>日</t>
    <rPh sb="0" eb="1">
      <t>ニチ</t>
    </rPh>
    <phoneticPr fontId="9"/>
  </si>
  <si>
    <t>浸水想定区域を持つ河川名</t>
    <phoneticPr fontId="9"/>
  </si>
  <si>
    <t>参照する水位観測所</t>
    <phoneticPr fontId="9"/>
  </si>
  <si>
    <t>気象情報</t>
    <phoneticPr fontId="9"/>
  </si>
  <si>
    <t>○：有り、－：無し</t>
    <rPh sb="2" eb="3">
      <t>アリ</t>
    </rPh>
    <rPh sb="7" eb="8">
      <t>ナシ</t>
    </rPh>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</si>
  <si>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</si>
  <si>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</si>
  <si>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</si>
  <si>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</si>
  <si>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</si>
  <si>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避難準備・高齢者等避難開始、避難勧告、避難指示（緊急）</t>
    <rPh sb="11" eb="13">
      <t>カイシ</t>
    </rPh>
    <phoneticPr fontId="9"/>
  </si>
  <si>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</si>
  <si>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2．計画の報告</t>
    <rPh sb="2" eb="4">
      <t>ケイカク</t>
    </rPh>
    <rPh sb="5" eb="7">
      <t>ホウコク</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</si>
  <si>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</si>
  <si>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</si>
  <si>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</si>
  <si>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</si>
  <si>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</si>
  <si>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</si>
  <si>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</si>
  <si>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</si>
  <si>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</si>
  <si>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</si>
  <si>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</si>
  <si>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</si>
  <si>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</si>
  <si>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</si>
  <si>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</si>
  <si>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</si>
  <si>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</si>
  <si>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</si>
  <si>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</si>
  <si>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</si>
  <si>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</si>
  <si>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</si>
  <si>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</si>
  <si>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</si>
  <si>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</si>
  <si>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</si>
  <si>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</si>
  <si>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</si>
  <si>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</si>
  <si>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</si>
  <si>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</si>
  <si>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</si>
  <si>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</si>
  <si>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</si>
  <si>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</si>
  <si>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車両</t>
  </si>
  <si>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</si>
  <si>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</si>
  <si>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</si>
  <si>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</si>
  <si>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</si>
  <si>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</si>
  <si>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</si>
  <si>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</si>
  <si>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</si>
  <si>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</si>
  <si>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</si>
  <si>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</si>
  <si>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</si>
  <si>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</si>
  <si>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</si>
  <si>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</si>
  <si>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</si>
  <si>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</si>
  <si>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</si>
  <si>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全従業員</t>
  </si>
  <si>
    <t>情報収集・伝達及び避難誘導</t>
  </si>
  <si>
    <t>市町村による「避難準備・高齢者等避難開始」「避難勧告」「避難指示（緊急）」の発令の対象となる、施設の所在地の地区名を記載</t>
    <rPh sb="0" eb="3">
      <t>シチョウソン</t>
    </rPh>
    <rPh sb="7" eb="9">
      <t>ヒナン</t>
    </rPh>
    <rPh sb="9" eb="11">
      <t>ジュンビ</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9"/>
  </si>
  <si>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</si>
  <si>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</si>
  <si>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例：荒川の水位観測所</t>
    <rPh sb="0" eb="1">
      <t>レイ</t>
    </rPh>
    <rPh sb="2" eb="4">
      <t>アラカワ</t>
    </rPh>
    <rPh sb="5" eb="7">
      <t>スイイ</t>
    </rPh>
    <rPh sb="7" eb="10">
      <t>カンソクショ</t>
    </rPh>
    <phoneticPr fontId="9"/>
  </si>
  <si>
    <t>通常は、最寄りの水位観測所を参照先とします。疑問点は市町村に確認下さい。</t>
    <rPh sb="0" eb="2">
      <t>ツウジョウ</t>
    </rPh>
    <rPh sb="4" eb="6">
      <t>モヨ</t>
    </rPh>
    <rPh sb="8" eb="10">
      <t>スイイ</t>
    </rPh>
    <rPh sb="10" eb="13">
      <t>カンソクショ</t>
    </rPh>
    <rPh sb="14" eb="16">
      <t>サンショウ</t>
    </rPh>
    <rPh sb="16" eb="17">
      <t>サキ</t>
    </rPh>
    <rPh sb="22" eb="24">
      <t>ギモン</t>
    </rPh>
    <rPh sb="24" eb="25">
      <t>テン</t>
    </rPh>
    <rPh sb="26" eb="29">
      <t>シチョウソン</t>
    </rPh>
    <rPh sb="30" eb="32">
      <t>カクニン</t>
    </rPh>
    <rPh sb="32" eb="33">
      <t>クダ</t>
    </rPh>
    <phoneticPr fontId="9"/>
  </si>
  <si>
    <t>③市町村への連絡先は以下とする。</t>
    <rPh sb="1" eb="4">
      <t>シチョウソン</t>
    </rPh>
    <rPh sb="6" eb="8">
      <t>レンラク</t>
    </rPh>
    <rPh sb="8" eb="9">
      <t>サキ</t>
    </rPh>
    <rPh sb="10" eb="12">
      <t>イカ</t>
    </rPh>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</si>
  <si>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</si>
  <si>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</si>
  <si>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</si>
  <si>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</si>
  <si>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</si>
  <si>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</si>
  <si>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</si>
  <si>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</si>
  <si>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</si>
  <si>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</si>
  <si>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</si>
  <si>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</si>
  <si>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</si>
  <si>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</si>
  <si>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</si>
  <si>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</si>
  <si>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</si>
  <si>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</si>
  <si>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</si>
  <si>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</si>
  <si>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</si>
  <si>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</si>
  <si>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</si>
  <si>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</si>
  <si>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</si>
  <si>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</si>
  <si>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</si>
  <si>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</si>
  <si>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</si>
  <si>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</si>
  <si>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</si>
  <si>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</si>
  <si>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</si>
  <si>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</si>
  <si>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</si>
  <si>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</si>
  <si>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</si>
  <si>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</si>
  <si>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</si>
  <si>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</si>
  <si>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</si>
  <si>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</si>
  <si>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t>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</si>
  <si>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</si>
  <si>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</si>
  <si>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</si>
  <si>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</si>
  <si>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</si>
  <si>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</si>
  <si>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</si>
  <si>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</si>
  <si>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</si>
  <si>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</si>
  <si>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</si>
  <si>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</si>
  <si>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</si>
  <si>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</si>
  <si>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</si>
  <si>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</si>
  <si>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</si>
  <si>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</si>
  <si>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</si>
  <si>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</si>
  <si>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</si>
  <si>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</si>
  <si>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</si>
  <si>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</si>
  <si>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</si>
  <si>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</si>
  <si>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</si>
  <si>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</si>
  <si>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</si>
  <si>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</si>
  <si>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</si>
  <si>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</si>
  <si>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</si>
  <si>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</si>
  <si>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</si>
  <si>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</si>
  <si>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</si>
  <si>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</si>
  <si>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洪水予報等の市町村からの入手方法</t>
  </si>
  <si>
    <t>市町村の情報サイト</t>
  </si>
  <si>
    <t>市町村からの緊急速報メールの受信の有無</t>
  </si>
  <si>
    <t>市町村への連絡先部局名</t>
  </si>
  <si>
    <t>市町村の連絡先部局に係る電話番号</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</si>
  <si>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</si>
  <si>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</si>
  <si>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</si>
  <si>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</si>
  <si>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</si>
  <si>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</si>
  <si>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</si>
  <si>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</si>
  <si>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</si>
  <si>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</si>
  <si>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　洪水時の避難先は、洪水ハザードマップの想定浸水域および浸水深から、以下の場所とする。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4" eb="36">
      <t>イカ</t>
    </rPh>
    <rPh sb="37" eb="39">
      <t>バショ</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</si>
  <si>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</si>
  <si>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</si>
  <si>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</si>
  <si>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</si>
  <si>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</si>
  <si>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所在する市町村から、施設周辺で浸水を引き起こす恐れのある河川に係る「洪水予報」または「水位周知情報」が伝達されます。どのような情報がどうやって伝達されるのか市町村に確認下さい。
市町村から伝達される洪水予報等を踏まえて、必要な防災体制を検討しましょう。</t>
    <rPh sb="0" eb="2">
      <t>ショザイ</t>
    </rPh>
    <rPh sb="4" eb="7">
      <t>シチョウソン</t>
    </rPh>
    <rPh sb="10" eb="12">
      <t>シセツ</t>
    </rPh>
    <rPh sb="12" eb="14">
      <t>シュウヘン</t>
    </rPh>
    <rPh sb="15" eb="17">
      <t>シンスイ</t>
    </rPh>
    <rPh sb="18" eb="19">
      <t>ヒ</t>
    </rPh>
    <rPh sb="20" eb="21">
      <t>オ</t>
    </rPh>
    <rPh sb="23" eb="24">
      <t>オソ</t>
    </rPh>
    <rPh sb="28" eb="30">
      <t>カセン</t>
    </rPh>
    <rPh sb="31" eb="32">
      <t>カカ</t>
    </rPh>
    <rPh sb="34" eb="36">
      <t>コウズイ</t>
    </rPh>
    <rPh sb="36" eb="38">
      <t>ヨホウ</t>
    </rPh>
    <rPh sb="43" eb="45">
      <t>スイイ</t>
    </rPh>
    <rPh sb="45" eb="47">
      <t>シュウチ</t>
    </rPh>
    <rPh sb="47" eb="49">
      <t>ジョウホウ</t>
    </rPh>
    <rPh sb="51" eb="53">
      <t>デンタツ</t>
    </rPh>
    <rPh sb="63" eb="65">
      <t>ジョウホウ</t>
    </rPh>
    <rPh sb="71" eb="73">
      <t>デンタツ</t>
    </rPh>
    <rPh sb="78" eb="81">
      <t>シチョウソン</t>
    </rPh>
    <rPh sb="82" eb="84">
      <t>カクニ</t>
    </rPh>
    <rPh sb="84" eb="85">
      <t>クダ</t>
    </rPh>
    <rPh sb="89" eb="92">
      <t>シチョウソン</t>
    </rPh>
    <rPh sb="94" eb="96">
      <t>デンタツ</t>
    </rPh>
    <rPh sb="99" eb="101">
      <t>コウズイ</t>
    </rPh>
    <rPh sb="101" eb="103">
      <t>ヨホウ</t>
    </rPh>
    <rPh sb="103" eb="104">
      <t>トウ</t>
    </rPh>
    <rPh sb="105" eb="106">
      <t>フ</t>
    </rPh>
    <rPh sb="110" eb="112">
      <t>ヒツヨウ</t>
    </rPh>
    <rPh sb="113" eb="115">
      <t>ボウサイ</t>
    </rPh>
    <rPh sb="115" eb="117">
      <t>タイセイ</t>
    </rPh>
    <rPh sb="118" eb="120">
      <t>ケントウ</t>
    </rPh>
    <phoneticPr fontId="9"/>
  </si>
  <si>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</si>
  <si>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</si>
  <si>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xml:space="preserve">5．情報収集及び伝達 </t>
    <phoneticPr fontId="9"/>
  </si>
  <si>
    <t xml:space="preserve">6．避難誘導 </t>
    <phoneticPr fontId="9"/>
  </si>
  <si>
    <t>②体制確立時、あらかじめ市町村と調整した事項について、市町村に報告する。</t>
    <phoneticPr fontId="9"/>
  </si>
  <si>
    <t>岐南町</t>
    <rPh sb="0" eb="3">
      <t>ギナンチョウ</t>
    </rPh>
    <phoneticPr fontId="9"/>
  </si>
  <si>
    <t>岐南町八剣</t>
    <rPh sb="0" eb="3">
      <t>ギナンチョウ</t>
    </rPh>
    <rPh sb="3" eb="5">
      <t>ヤツルギ</t>
    </rPh>
    <phoneticPr fontId="9"/>
  </si>
  <si>
    <t>木曽川</t>
    <rPh sb="0" eb="3">
      <t>キソガワ</t>
    </rPh>
    <phoneticPr fontId="9"/>
  </si>
  <si>
    <t>境川</t>
    <rPh sb="0" eb="2">
      <t>サカイガワ</t>
    </rPh>
    <phoneticPr fontId="9"/>
  </si>
  <si>
    <t>http://www.town.ginan.lg.jp/</t>
    <phoneticPr fontId="9"/>
  </si>
  <si>
    <t>くらし安全課</t>
    <rPh sb="3" eb="5">
      <t>アンゼン</t>
    </rPh>
    <rPh sb="5" eb="6">
      <t>カ</t>
    </rPh>
    <phoneticPr fontId="9"/>
  </si>
  <si>
    <t>058-247-1360</t>
    <phoneticPr fontId="9"/>
  </si>
  <si>
    <t>有</t>
  </si>
  <si>
    <t>馬橋</t>
    <rPh sb="0" eb="2">
      <t>マバシ</t>
    </rPh>
    <phoneticPr fontId="9"/>
  </si>
  <si>
    <t>長良川</t>
    <rPh sb="0" eb="3">
      <t>ナガラガワ</t>
    </rPh>
    <phoneticPr fontId="9"/>
  </si>
  <si>
    <t>笠松</t>
    <rPh sb="0" eb="2">
      <t>カサマツ</t>
    </rPh>
    <phoneticPr fontId="9"/>
  </si>
  <si>
    <t>忠節</t>
    <rPh sb="0" eb="2">
      <t>チュウセツ</t>
    </rPh>
    <phoneticPr fontId="9"/>
  </si>
  <si>
    <r>
      <rPr>
        <sz val="7"/>
        <color theme="1"/>
        <rFont val="Times New Roman"/>
        <family val="1"/>
      </rPr>
      <t xml:space="preserve"> </t>
    </r>
    <r>
      <rPr>
        <sz val="14"/>
        <color theme="1"/>
        <rFont val="ＭＳ ゴシック"/>
        <family val="3"/>
        <charset val="128"/>
      </rPr>
      <t>テレビ、ラジオ</t>
    </r>
    <phoneticPr fontId="9"/>
  </si>
  <si>
    <t>岐南町の気象警報・注意報</t>
    <rPh sb="0" eb="3">
      <t>ギナンチョウ</t>
    </rPh>
    <rPh sb="4" eb="6">
      <t>キショウ</t>
    </rPh>
    <rPh sb="6" eb="8">
      <t>ケイホウ</t>
    </rPh>
    <rPh sb="9" eb="12">
      <t>チュウイホウ</t>
    </rPh>
    <phoneticPr fontId="9"/>
  </si>
  <si>
    <t>（http://www.jma.go.jp/jp/warn/f_2130200.html）</t>
    <phoneticPr fontId="9"/>
  </si>
  <si>
    <t>【参考】大雨警報（浸水害）の危険度分布</t>
    <rPh sb="1" eb="3">
      <t>サンコウ</t>
    </rPh>
    <rPh sb="4" eb="6">
      <t>オオアメ</t>
    </rPh>
    <rPh sb="6" eb="8">
      <t>ケイホウ</t>
    </rPh>
    <rPh sb="9" eb="11">
      <t>シンスイ</t>
    </rPh>
    <rPh sb="11" eb="12">
      <t>ガイ</t>
    </rPh>
    <rPh sb="14" eb="17">
      <t>キケンド</t>
    </rPh>
    <rPh sb="17" eb="19">
      <t>ブンプ</t>
    </rPh>
    <phoneticPr fontId="9"/>
  </si>
  <si>
    <t>（http://www.jma.go.jp/jp/suigaimesh/inund.html）</t>
    <phoneticPr fontId="9"/>
  </si>
  <si>
    <t>【参考】洪水警報の危険度分布</t>
    <rPh sb="1" eb="3">
      <t>サンコウ</t>
    </rPh>
    <rPh sb="4" eb="6">
      <t>コウズイ</t>
    </rPh>
    <rPh sb="6" eb="8">
      <t>ケイホウ</t>
    </rPh>
    <rPh sb="9" eb="12">
      <t>キケンド</t>
    </rPh>
    <rPh sb="12" eb="14">
      <t>ブンプ</t>
    </rPh>
    <phoneticPr fontId="9"/>
  </si>
  <si>
    <t>（http://www.jma.go.jp/jp/suigaimesh/flood.html）</t>
    <phoneticPr fontId="9"/>
  </si>
  <si>
    <t>○</t>
  </si>
  <si>
    <t>テレビ、ラジオ</t>
    <phoneticPr fontId="9"/>
  </si>
  <si>
    <t>岐南町防災行政無線</t>
    <rPh sb="0" eb="3">
      <t>ギナンチョウ</t>
    </rPh>
    <phoneticPr fontId="9"/>
  </si>
  <si>
    <t>岐南町防災部局からの電話</t>
    <rPh sb="0" eb="3">
      <t>ギナンチョウ</t>
    </rPh>
    <rPh sb="3" eb="5">
      <t>ボウサイ</t>
    </rPh>
    <rPh sb="5" eb="7">
      <t>ブキョク</t>
    </rPh>
    <rPh sb="10" eb="12">
      <t>デンワ</t>
    </rPh>
    <phoneticPr fontId="9"/>
  </si>
  <si>
    <r>
      <t>（情報入手手段）</t>
    </r>
    <r>
      <rPr>
        <b/>
        <sz val="12"/>
        <color theme="0"/>
        <rFont val="ＭＳ ゴシック"/>
        <family val="3"/>
        <charset val="128"/>
      </rPr>
      <t>※変更しない</t>
    </r>
    <rPh sb="1" eb="3">
      <t>ジョウホウ</t>
    </rPh>
    <rPh sb="3" eb="5">
      <t>ニュウシュ</t>
    </rPh>
    <rPh sb="5" eb="7">
      <t>シュダン</t>
    </rPh>
    <rPh sb="9" eb="11">
      <t>ヘンコウ</t>
    </rPh>
    <phoneticPr fontId="9"/>
  </si>
  <si>
    <t>岐南町役場</t>
    <rPh sb="0" eb="3">
      <t>ギナンチョウ</t>
    </rPh>
    <rPh sb="3" eb="5">
      <t>ヤクバ</t>
    </rPh>
    <phoneticPr fontId="9"/>
  </si>
  <si>
    <t>岐南町八剣７－１０７</t>
    <rPh sb="0" eb="3">
      <t>ギナンチョウ</t>
    </rPh>
    <rPh sb="3" eb="5">
      <t>ヤツルギ</t>
    </rPh>
    <phoneticPr fontId="9"/>
  </si>
  <si>
    <t>施設職員100名 利用者50名</t>
    <rPh sb="0" eb="2">
      <t>シセツ</t>
    </rPh>
    <rPh sb="2" eb="4">
      <t>ショクイン</t>
    </rPh>
    <rPh sb="7" eb="8">
      <t>メイ</t>
    </rPh>
    <rPh sb="9" eb="12">
      <t>リヨウシャ</t>
    </rPh>
    <rPh sb="14" eb="15">
      <t>メイ</t>
    </rPh>
    <phoneticPr fontId="9"/>
  </si>
  <si>
    <t>施設職員1名　利用者0名</t>
    <rPh sb="0" eb="2">
      <t>シセツ</t>
    </rPh>
    <rPh sb="2" eb="4">
      <t>ショクイン</t>
    </rPh>
    <rPh sb="5" eb="6">
      <t>メイ</t>
    </rPh>
    <rPh sb="7" eb="10">
      <t>リヨウシャ</t>
    </rPh>
    <rPh sb="11" eb="12">
      <t>メイ</t>
    </rPh>
    <phoneticPr fontId="9"/>
  </si>
  <si>
    <t>電話</t>
    <rPh sb="0" eb="2">
      <t>デンワ</t>
    </rPh>
    <phoneticPr fontId="9"/>
  </si>
  <si>
    <t>http://www.town.ginan.lg.jp/</t>
    <phoneticPr fontId="9"/>
  </si>
  <si>
    <t>100ｍ</t>
    <phoneticPr fontId="9"/>
  </si>
  <si>
    <t>徒歩／車両　1台</t>
    <rPh sb="0" eb="2">
      <t>トホ</t>
    </rPh>
    <rPh sb="3" eb="5">
      <t>シャリョウ</t>
    </rPh>
    <rPh sb="7" eb="8">
      <t>ダイ</t>
    </rPh>
    <phoneticPr fontId="9"/>
  </si>
  <si>
    <t>6月</t>
    <rPh sb="1" eb="2">
      <t>ガツ</t>
    </rPh>
    <phoneticPr fontId="9"/>
  </si>
  <si>
    <t>避難誘導</t>
  </si>
  <si>
    <t>※（様式）12防災体制一覧表を独自で作成する場合は、対応要員の欄を修正してください</t>
    <rPh sb="2" eb="4">
      <t>ヨウシキ</t>
    </rPh>
    <rPh sb="7" eb="9">
      <t>ボウサイ</t>
    </rPh>
    <rPh sb="9" eb="11">
      <t>タイセイ</t>
    </rPh>
    <rPh sb="11" eb="13">
      <t>イチラン</t>
    </rPh>
    <rPh sb="13" eb="14">
      <t>ヒョウ</t>
    </rPh>
    <rPh sb="15" eb="17">
      <t>ドクジ</t>
    </rPh>
    <rPh sb="18" eb="20">
      <t>サクセイ</t>
    </rPh>
    <rPh sb="22" eb="24">
      <t>バアイ</t>
    </rPh>
    <rPh sb="26" eb="28">
      <t>タイオウ</t>
    </rPh>
    <rPh sb="28" eb="30">
      <t>ヨウイン</t>
    </rPh>
    <rPh sb="31" eb="32">
      <t>ラン</t>
    </rPh>
    <rPh sb="33" eb="35">
      <t>シュウセイ</t>
    </rPh>
    <phoneticPr fontId="9"/>
  </si>
  <si>
    <t>くらし安全課にて作成済み。変更しない</t>
    <rPh sb="3" eb="5">
      <t>アンゼン</t>
    </rPh>
    <rPh sb="5" eb="6">
      <t>カ</t>
    </rPh>
    <rPh sb="8" eb="10">
      <t>サクセイ</t>
    </rPh>
    <rPh sb="10" eb="11">
      <t>ズ</t>
    </rPh>
    <rPh sb="13" eb="15">
      <t>ヘンコウ</t>
    </rPh>
    <phoneticPr fontId="9"/>
  </si>
  <si>
    <r>
      <t>（河川に係る情報）</t>
    </r>
    <r>
      <rPr>
        <b/>
        <sz val="12"/>
        <color theme="0"/>
        <rFont val="ＭＳ ゴシック"/>
        <family val="3"/>
        <charset val="128"/>
      </rPr>
      <t>※別紙、浸水想定区域内要配慮者施設一覧表の各施設ごとの決壊想定河川を入力</t>
    </r>
    <rPh sb="1" eb="3">
      <t>カセン</t>
    </rPh>
    <rPh sb="4" eb="5">
      <t>カカ</t>
    </rPh>
    <rPh sb="6" eb="8">
      <t>ジョウホウ</t>
    </rPh>
    <rPh sb="10" eb="12">
      <t>ベッシ</t>
    </rPh>
    <rPh sb="13" eb="15">
      <t>シンスイ</t>
    </rPh>
    <rPh sb="15" eb="17">
      <t>ソウテイ</t>
    </rPh>
    <rPh sb="17" eb="19">
      <t>クイキ</t>
    </rPh>
    <rPh sb="19" eb="20">
      <t>ナイ</t>
    </rPh>
    <rPh sb="20" eb="21">
      <t>ヨウ</t>
    </rPh>
    <rPh sb="21" eb="23">
      <t>ハイリョ</t>
    </rPh>
    <rPh sb="23" eb="24">
      <t>シャ</t>
    </rPh>
    <rPh sb="24" eb="26">
      <t>シセツ</t>
    </rPh>
    <rPh sb="26" eb="28">
      <t>イチラン</t>
    </rPh>
    <rPh sb="28" eb="29">
      <t>ヒョウ</t>
    </rPh>
    <rPh sb="30" eb="31">
      <t>カク</t>
    </rPh>
    <rPh sb="31" eb="33">
      <t>シセツ</t>
    </rPh>
    <rPh sb="36" eb="38">
      <t>ケッカイ</t>
    </rPh>
    <rPh sb="38" eb="40">
      <t>ソウテイ</t>
    </rPh>
    <rPh sb="40" eb="42">
      <t>カセン</t>
    </rPh>
    <rPh sb="43" eb="45">
      <t>ニュウリョク</t>
    </rPh>
    <phoneticPr fontId="9"/>
  </si>
  <si>
    <t>電話</t>
    <phoneticPr fontId="9"/>
  </si>
  <si>
    <t>【対象とする河川に関する情報】</t>
    <phoneticPr fontId="9"/>
  </si>
  <si>
    <t>木曽川（洪水予報指定河川）</t>
    <rPh sb="0" eb="3">
      <t>キソガワ</t>
    </rPh>
    <rPh sb="4" eb="6">
      <t>コウズイ</t>
    </rPh>
    <rPh sb="6" eb="8">
      <t>ヨホウ</t>
    </rPh>
    <rPh sb="8" eb="10">
      <t>シテイ</t>
    </rPh>
    <rPh sb="10" eb="12">
      <t>カセン</t>
    </rPh>
    <phoneticPr fontId="9"/>
  </si>
  <si>
    <t>観測地点：笠松</t>
    <rPh sb="0" eb="2">
      <t>カンソク</t>
    </rPh>
    <rPh sb="2" eb="4">
      <t>チテン</t>
    </rPh>
    <rPh sb="5" eb="7">
      <t>カサマツ</t>
    </rPh>
    <phoneticPr fontId="9"/>
  </si>
  <si>
    <t>はん濫危険水位　１３．６０ｍ</t>
    <rPh sb="2" eb="3">
      <t>ラン</t>
    </rPh>
    <rPh sb="3" eb="5">
      <t>キケン</t>
    </rPh>
    <rPh sb="5" eb="7">
      <t>スイイ</t>
    </rPh>
    <phoneticPr fontId="9"/>
  </si>
  <si>
    <t>避難判断水位　　 １３．４０ｍ</t>
    <rPh sb="0" eb="2">
      <t>ヒナン</t>
    </rPh>
    <rPh sb="2" eb="4">
      <t>ハンダン</t>
    </rPh>
    <rPh sb="4" eb="6">
      <t>スイイ</t>
    </rPh>
    <phoneticPr fontId="9"/>
  </si>
  <si>
    <t>はん濫注意水位  １０．４０ｍ</t>
    <rPh sb="2" eb="3">
      <t>ラン</t>
    </rPh>
    <rPh sb="3" eb="5">
      <t>チュウイ</t>
    </rPh>
    <rPh sb="5" eb="7">
      <t>スイイ</t>
    </rPh>
    <phoneticPr fontId="9"/>
  </si>
  <si>
    <t>水防団待機水位　　７．６０ｍ</t>
    <rPh sb="0" eb="2">
      <t>スイボウ</t>
    </rPh>
    <rPh sb="2" eb="3">
      <t>ダン</t>
    </rPh>
    <rPh sb="3" eb="5">
      <t>タイキ</t>
    </rPh>
    <rPh sb="5" eb="7">
      <t>スイイ</t>
    </rPh>
    <phoneticPr fontId="9"/>
  </si>
  <si>
    <t>河川がはん濫する恐れのある水位</t>
    <rPh sb="0" eb="2">
      <t>カセン</t>
    </rPh>
    <rPh sb="5" eb="6">
      <t>ラン</t>
    </rPh>
    <rPh sb="8" eb="9">
      <t>オソ</t>
    </rPh>
    <rPh sb="13" eb="15">
      <t>スイイ</t>
    </rPh>
    <phoneticPr fontId="9"/>
  </si>
  <si>
    <t>避難情報発表の目安となる水位</t>
    <rPh sb="0" eb="2">
      <t>ヒナン</t>
    </rPh>
    <rPh sb="2" eb="4">
      <t>ジョウホウ</t>
    </rPh>
    <rPh sb="4" eb="6">
      <t>ハッピョウ</t>
    </rPh>
    <rPh sb="7" eb="9">
      <t>メヤス</t>
    </rPh>
    <rPh sb="12" eb="14">
      <t>スイイ</t>
    </rPh>
    <phoneticPr fontId="9"/>
  </si>
  <si>
    <t>河川のはん濫の発生を注意する水位</t>
    <rPh sb="0" eb="2">
      <t>カセン</t>
    </rPh>
    <rPh sb="5" eb="6">
      <t>ラン</t>
    </rPh>
    <rPh sb="7" eb="9">
      <t>ハッセイ</t>
    </rPh>
    <rPh sb="10" eb="12">
      <t>チュウイ</t>
    </rPh>
    <rPh sb="14" eb="16">
      <t>スイイ</t>
    </rPh>
    <phoneticPr fontId="9"/>
  </si>
  <si>
    <t>水防団が待機する目安となる水位</t>
    <rPh sb="0" eb="2">
      <t>スイボウ</t>
    </rPh>
    <rPh sb="2" eb="3">
      <t>ダン</t>
    </rPh>
    <rPh sb="4" eb="6">
      <t>タイキ</t>
    </rPh>
    <rPh sb="8" eb="10">
      <t>メヤス</t>
    </rPh>
    <rPh sb="13" eb="15">
      <t>スイイ</t>
    </rPh>
    <phoneticPr fontId="9"/>
  </si>
  <si>
    <t>境川（洪水予報指定河川）</t>
    <rPh sb="0" eb="2">
      <t>サカイガワ</t>
    </rPh>
    <rPh sb="3" eb="5">
      <t>コウズイ</t>
    </rPh>
    <rPh sb="5" eb="7">
      <t>ヨホウ</t>
    </rPh>
    <rPh sb="7" eb="9">
      <t>シテイ</t>
    </rPh>
    <rPh sb="9" eb="11">
      <t>カセン</t>
    </rPh>
    <phoneticPr fontId="9"/>
  </si>
  <si>
    <t>観測地点：馬橋</t>
    <rPh sb="0" eb="2">
      <t>カンソク</t>
    </rPh>
    <rPh sb="2" eb="4">
      <t>チテン</t>
    </rPh>
    <rPh sb="5" eb="7">
      <t>マバシ</t>
    </rPh>
    <phoneticPr fontId="9"/>
  </si>
  <si>
    <t>長良川（洪水予報指定河川）</t>
    <rPh sb="0" eb="3">
      <t>ナガラガワ</t>
    </rPh>
    <rPh sb="4" eb="6">
      <t>コウズイ</t>
    </rPh>
    <rPh sb="6" eb="8">
      <t>ヨホウ</t>
    </rPh>
    <rPh sb="8" eb="10">
      <t>シテイ</t>
    </rPh>
    <rPh sb="10" eb="12">
      <t>カセン</t>
    </rPh>
    <phoneticPr fontId="9"/>
  </si>
  <si>
    <t>観測地点：忠節</t>
    <rPh sb="0" eb="2">
      <t>カンソク</t>
    </rPh>
    <rPh sb="2" eb="4">
      <t>チテン</t>
    </rPh>
    <rPh sb="5" eb="7">
      <t>チュウセツ</t>
    </rPh>
    <phoneticPr fontId="9"/>
  </si>
  <si>
    <t>はん濫危険水位　１０．６０ｍ</t>
    <rPh sb="2" eb="3">
      <t>ラン</t>
    </rPh>
    <rPh sb="3" eb="5">
      <t>キケン</t>
    </rPh>
    <rPh sb="5" eb="7">
      <t>スイイ</t>
    </rPh>
    <phoneticPr fontId="9"/>
  </si>
  <si>
    <t>避難判断水位　　 １０．３０ｍ</t>
    <rPh sb="0" eb="2">
      <t>ヒナン</t>
    </rPh>
    <rPh sb="2" eb="4">
      <t>ハンダン</t>
    </rPh>
    <rPh sb="4" eb="6">
      <t>スイイ</t>
    </rPh>
    <phoneticPr fontId="9"/>
  </si>
  <si>
    <t>はん濫注意水位  １０．２０ｍ</t>
    <rPh sb="2" eb="3">
      <t>ラン</t>
    </rPh>
    <rPh sb="3" eb="5">
      <t>チュウイ</t>
    </rPh>
    <rPh sb="5" eb="7">
      <t>スイイ</t>
    </rPh>
    <phoneticPr fontId="9"/>
  </si>
  <si>
    <t>水防団待機水位　１０．００ｍ</t>
    <rPh sb="0" eb="2">
      <t>スイボウ</t>
    </rPh>
    <rPh sb="2" eb="3">
      <t>ダン</t>
    </rPh>
    <rPh sb="3" eb="5">
      <t>タイキ</t>
    </rPh>
    <rPh sb="5" eb="7">
      <t>スイイ</t>
    </rPh>
    <phoneticPr fontId="9"/>
  </si>
  <si>
    <t>はん濫危険水位　　５．５０ｍ</t>
    <rPh sb="2" eb="3">
      <t>ラン</t>
    </rPh>
    <rPh sb="3" eb="5">
      <t>キケン</t>
    </rPh>
    <rPh sb="5" eb="7">
      <t>スイイ</t>
    </rPh>
    <phoneticPr fontId="9"/>
  </si>
  <si>
    <t>避難判断水位　　 　５．３０ｍ</t>
    <rPh sb="0" eb="2">
      <t>ヒナン</t>
    </rPh>
    <rPh sb="2" eb="4">
      <t>ハンダン</t>
    </rPh>
    <rPh sb="4" eb="6">
      <t>スイイ</t>
    </rPh>
    <phoneticPr fontId="9"/>
  </si>
  <si>
    <t>はん濫注意水位  　２．００ｍ</t>
    <rPh sb="2" eb="3">
      <t>ラン</t>
    </rPh>
    <rPh sb="3" eb="5">
      <t>チュウイ</t>
    </rPh>
    <rPh sb="5" eb="7">
      <t>スイイ</t>
    </rPh>
    <phoneticPr fontId="9"/>
  </si>
  <si>
    <t>水防団待機水位　　１．００ｍ</t>
    <rPh sb="0" eb="2">
      <t>スイボウ</t>
    </rPh>
    <rPh sb="2" eb="3">
      <t>ダン</t>
    </rPh>
    <rPh sb="3" eb="5">
      <t>タイキ</t>
    </rPh>
    <rPh sb="5" eb="7">
      <t>スイイ</t>
    </rPh>
    <phoneticPr fontId="9"/>
  </si>
  <si>
    <t xml:space="preserve">※「避難準備・高齢者等避難開始」の発令により避難を開始する。ただし、「避難判断水位超過」「洪水警報発表」になった場合は、警戒体制を確立し、避難準備を開始する。
・表中の事項のほか、統括管理者の指揮命令に従うものとする。
・「避難準備・高齢者等避難開始」等が発令されていなくても、雨量等の気象情報や水位情報等の情報から危険だと判断した場合は避難を開始する。要配慮者の避難誘導の際に全職員も同時に避難することとする。
</t>
    <phoneticPr fontId="9"/>
  </si>
  <si>
    <t>総務課</t>
    <rPh sb="0" eb="2">
      <t>ソウム</t>
    </rPh>
    <rPh sb="2" eb="3">
      <t>カ</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</si>
</sst>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quot;月&quot;d&quot;日&quot;;@"/>
    <numFmt numFmtId="177" formatCode="#&quot;名&quot;"/>
    <numFmt numFmtId="178" formatCode="#&quot;台&quot;"/>
    <numFmt numFmtId="179" formatCode="0_ "/>
  </numFmts>
  <fonts count="31"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b/>
      <sz val="12"/>
      <color theme="0"/>
      <name val="ＭＳ ゴシック"/>
      <family val="3"/>
      <charset val="128"/>
    </font>
    <font>
      <sz val="14"/>
      <color theme="1"/>
      <name val="ＭＳ Ｐゴシック"/>
      <family val="3"/>
      <charset val="128"/>
      <scheme val="minor"/>
    </font>
  </fonts>
  <fills count="8">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rgb="FFFFFF00"/>
        <bgColor indexed="64"/>
      </patternFill>
    </fill>
  </fills>
  <borders count="74">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
      <left style="medium">
        <color auto="1"/>
      </left>
      <right style="medium">
        <color auto="1"/>
      </right>
      <top/>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422">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7" fillId="0" borderId="0" xfId="0" applyFont="1" applyBorder="1" applyAlignment="1">
      <alignment vertical="center" wrapText="1"/>
    </xf>
    <xf numFmtId="0" fontId="1" fillId="0" borderId="0" xfId="0" applyFont="1" applyBorder="1" applyAlignment="1">
      <alignment vertical="center"/>
    </xf>
    <xf numFmtId="0" fontId="3" fillId="0" borderId="14" xfId="0" applyFont="1"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1" fillId="0" borderId="31" xfId="0" applyFont="1" applyBorder="1" applyAlignment="1">
      <alignment vertical="center"/>
    </xf>
    <xf numFmtId="0" fontId="15" fillId="0" borderId="31"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42"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44"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0"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7"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0"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1"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0"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23" fillId="0" borderId="0" xfId="0" applyFont="1">
      <alignment vertical="center"/>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42"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4" fillId="0" borderId="0" xfId="0" applyFont="1" applyBorder="1">
      <alignment vertical="center"/>
    </xf>
    <xf numFmtId="0" fontId="2" fillId="0" borderId="0" xfId="0" applyFont="1" applyBorder="1">
      <alignment vertical="center"/>
    </xf>
    <xf numFmtId="0" fontId="25" fillId="0" borderId="0" xfId="0" applyFont="1" applyFill="1" applyBorder="1" applyAlignment="1">
      <alignment horizontal="right" vertical="center"/>
    </xf>
    <xf numFmtId="0" fontId="26" fillId="0" borderId="0" xfId="0" applyFont="1" applyBorder="1" applyAlignment="1">
      <alignment horizontal="right" vertical="center" wrapText="1"/>
    </xf>
    <xf numFmtId="0" fontId="28"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4" borderId="45" xfId="0" applyFont="1" applyFill="1" applyBorder="1" applyAlignment="1">
      <alignment vertical="center" shrinkToFit="1"/>
    </xf>
    <xf numFmtId="0" fontId="11" fillId="0" borderId="16" xfId="0" applyFont="1" applyFill="1" applyBorder="1" applyAlignment="1">
      <alignment vertical="center" shrinkToFit="1"/>
    </xf>
    <xf numFmtId="0" fontId="7" fillId="0" borderId="16" xfId="0" applyFont="1" applyFill="1" applyBorder="1" applyAlignment="1">
      <alignment horizontal="justify" vertical="center" shrinkToFit="1"/>
    </xf>
    <xf numFmtId="0" fontId="22" fillId="0" borderId="16" xfId="0" applyFont="1" applyBorder="1" applyAlignment="1">
      <alignment horizontal="justify" vertical="center" shrinkToFit="1"/>
    </xf>
    <xf numFmtId="0" fontId="16" fillId="0" borderId="16" xfId="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7" fillId="0" borderId="17" xfId="0" applyFont="1" applyFill="1" applyBorder="1" applyAlignment="1">
      <alignment horizontal="justify" vertical="center" wrapTex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0" fillId="0" borderId="39" xfId="0" applyFill="1" applyBorder="1" applyProtection="1">
      <alignment vertical="center"/>
      <protection locked="0"/>
    </xf>
    <xf numFmtId="0" fontId="8" fillId="7" borderId="12" xfId="0" applyFont="1" applyFill="1" applyBorder="1" applyAlignment="1">
      <alignment horizontal="right" vertical="center"/>
    </xf>
    <xf numFmtId="0" fontId="8" fillId="7" borderId="17" xfId="0" applyFont="1" applyFill="1" applyBorder="1" applyAlignment="1">
      <alignment horizontal="right" vertical="center"/>
    </xf>
    <xf numFmtId="0" fontId="8" fillId="7" borderId="0" xfId="0" applyFont="1" applyFill="1" applyBorder="1" applyAlignment="1">
      <alignment horizontal="right" vertical="center"/>
    </xf>
    <xf numFmtId="0" fontId="0" fillId="7" borderId="0" xfId="0" applyFill="1" applyBorder="1" applyAlignment="1">
      <alignment vertical="center"/>
    </xf>
    <xf numFmtId="0" fontId="0" fillId="7" borderId="0" xfId="0" applyFill="1" applyAlignment="1">
      <alignment vertical="center"/>
    </xf>
    <xf numFmtId="0" fontId="15" fillId="7" borderId="47" xfId="0" applyFont="1" applyFill="1" applyBorder="1" applyAlignment="1">
      <alignment vertical="center"/>
    </xf>
    <xf numFmtId="0" fontId="15" fillId="7" borderId="0" xfId="0" applyFont="1" applyFill="1" applyBorder="1" applyAlignment="1">
      <alignment vertical="center"/>
    </xf>
    <xf numFmtId="0" fontId="20" fillId="0" borderId="0" xfId="0" applyFont="1" applyBorder="1" applyAlignment="1">
      <alignment vertical="center"/>
    </xf>
    <xf numFmtId="0" fontId="3" fillId="0" borderId="21" xfId="0" applyFont="1" applyBorder="1" applyAlignment="1">
      <alignment horizontal="center" vertical="center"/>
    </xf>
    <xf numFmtId="0" fontId="20" fillId="0" borderId="0" xfId="0" applyFont="1" applyAlignment="1">
      <alignment horizontal="left" vertical="center"/>
    </xf>
    <xf numFmtId="0" fontId="20" fillId="0" borderId="19" xfId="0" applyFont="1" applyBorder="1" applyAlignment="1">
      <alignment horizontal="left" vertical="center"/>
    </xf>
    <xf numFmtId="0" fontId="3" fillId="0" borderId="2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Fill="1" applyBorder="1" applyAlignment="1">
      <alignment horizontal="left" vertical="top" wrapText="1"/>
    </xf>
    <xf numFmtId="0" fontId="3" fillId="0" borderId="4" xfId="0" applyFont="1" applyBorder="1" applyAlignment="1">
      <alignment horizontal="right" vertical="center"/>
    </xf>
    <xf numFmtId="0" fontId="1" fillId="0" borderId="4" xfId="0" applyFont="1" applyBorder="1" applyAlignment="1">
      <alignment vertical="top" wrapText="1"/>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0" borderId="0" xfId="0" applyFont="1" applyBorder="1" applyAlignment="1">
      <alignment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0" borderId="43" xfId="0" applyFont="1" applyFill="1" applyBorder="1" applyAlignment="1" applyProtection="1">
      <alignment vertical="center" wrapText="1"/>
      <protection locked="0"/>
    </xf>
    <xf numFmtId="0" fontId="10" fillId="0" borderId="7" xfId="0" applyFont="1" applyFill="1" applyBorder="1" applyAlignment="1" applyProtection="1">
      <alignment vertical="center" wrapText="1"/>
      <protection locked="0"/>
    </xf>
    <xf numFmtId="0" fontId="10" fillId="0" borderId="1" xfId="0" applyFont="1" applyFill="1" applyBorder="1" applyAlignment="1" applyProtection="1">
      <alignment vertical="center" wrapText="1"/>
      <protection locked="0"/>
    </xf>
    <xf numFmtId="0" fontId="7" fillId="0" borderId="0" xfId="0" applyFont="1" applyAlignment="1">
      <alignment vertical="center" wrapText="1"/>
    </xf>
    <xf numFmtId="0" fontId="7" fillId="0" borderId="0" xfId="0" applyFont="1" applyBorder="1" applyAlignme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10" fillId="4" borderId="72" xfId="0" applyFont="1" applyFill="1" applyBorder="1" applyAlignment="1">
      <alignment vertical="center" wrapText="1"/>
    </xf>
    <xf numFmtId="0" fontId="10" fillId="4" borderId="44" xfId="0" applyFont="1" applyFill="1" applyBorder="1" applyAlignment="1">
      <alignment vertical="center" wrapTex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10" fillId="0" borderId="0" xfId="0" applyFont="1" applyFill="1" applyBorder="1" applyAlignment="1">
      <alignment horizontal="right" vertical="center" shrinkToFit="1"/>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11" fillId="2" borderId="19"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21" xfId="0" applyFont="1" applyFill="1" applyBorder="1" applyAlignment="1">
      <alignment horizontal="left" vertical="center" wrapText="1"/>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0" fillId="0" borderId="43" xfId="0" applyFill="1" applyBorder="1" applyProtection="1">
      <alignment vertical="center"/>
      <protection locked="0"/>
    </xf>
    <xf numFmtId="0" fontId="0" fillId="0" borderId="7" xfId="0" applyFill="1" applyBorder="1" applyProtection="1">
      <alignment vertical="center"/>
      <protection locked="0"/>
    </xf>
    <xf numFmtId="0" fontId="0" fillId="0" borderId="1" xfId="0" applyFill="1" applyBorder="1" applyProtection="1">
      <alignment vertical="center"/>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 fillId="0" borderId="0" xfId="0" applyFont="1" applyBorder="1" applyAlignment="1">
      <alignment horizontal="center" vertical="top" wrapText="1"/>
    </xf>
    <xf numFmtId="0" fontId="1" fillId="0" borderId="0" xfId="0" applyFont="1" applyAlignment="1">
      <alignment vertical="center" wrapText="1"/>
    </xf>
    <xf numFmtId="0" fontId="1" fillId="0" borderId="0" xfId="0" applyFont="1" applyAlignment="1">
      <alignment vertical="center"/>
    </xf>
    <xf numFmtId="0" fontId="1" fillId="7" borderId="12" xfId="0" applyFont="1" applyFill="1" applyBorder="1" applyAlignment="1">
      <alignment vertical="center"/>
    </xf>
    <xf numFmtId="0" fontId="1" fillId="7" borderId="0" xfId="0" applyFont="1" applyFill="1" applyBorder="1" applyAlignment="1">
      <alignment vertical="center"/>
    </xf>
    <xf numFmtId="0" fontId="1" fillId="7" borderId="3" xfId="0" applyFont="1" applyFill="1" applyBorder="1" applyAlignment="1">
      <alignment vertical="center"/>
    </xf>
    <xf numFmtId="0" fontId="1" fillId="0" borderId="4" xfId="0" applyFont="1" applyBorder="1" applyAlignment="1">
      <alignment vertical="center" wrapText="1"/>
    </xf>
    <xf numFmtId="0" fontId="1" fillId="0" borderId="0" xfId="0" applyFont="1" applyBorder="1" applyAlignment="1">
      <alignment vertical="center" wrapText="1"/>
    </xf>
    <xf numFmtId="0" fontId="20" fillId="0" borderId="42"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Alignment="1">
      <alignment vertical="center"/>
    </xf>
    <xf numFmtId="0" fontId="1" fillId="0" borderId="8" xfId="0" applyFont="1" applyBorder="1" applyAlignment="1">
      <alignment horizontal="center" vertical="center" wrapText="1"/>
    </xf>
    <xf numFmtId="0" fontId="1" fillId="0" borderId="58" xfId="0" applyFont="1" applyBorder="1" applyAlignment="1">
      <alignment vertical="top" wrapText="1"/>
    </xf>
    <xf numFmtId="0" fontId="1" fillId="0" borderId="65" xfId="0" applyFont="1" applyBorder="1" applyAlignment="1">
      <alignment vertical="top" wrapText="1"/>
    </xf>
    <xf numFmtId="0" fontId="1" fillId="0" borderId="61" xfId="0" applyFont="1" applyBorder="1" applyAlignment="1">
      <alignment vertical="top" wrapText="1"/>
    </xf>
    <xf numFmtId="0" fontId="1" fillId="0" borderId="42" xfId="0" applyFont="1" applyBorder="1" applyAlignment="1">
      <alignment vertical="top" wrapText="1"/>
    </xf>
    <xf numFmtId="0" fontId="1" fillId="0" borderId="62" xfId="0" applyFont="1" applyBorder="1" applyAlignment="1">
      <alignment vertical="top" wrapText="1"/>
    </xf>
    <xf numFmtId="0" fontId="1" fillId="0" borderId="53" xfId="0" applyFont="1" applyBorder="1" applyAlignment="1">
      <alignment vertical="top" wrapText="1"/>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7" borderId="55" xfId="0" applyFont="1" applyFill="1" applyBorder="1" applyAlignment="1">
      <alignment horizontal="left" vertical="top" wrapText="1"/>
    </xf>
    <xf numFmtId="0" fontId="1" fillId="7" borderId="27" xfId="0" applyFont="1" applyFill="1" applyBorder="1" applyAlignment="1">
      <alignment horizontal="lef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41" xfId="0" applyFont="1" applyBorder="1" applyAlignment="1">
      <alignment horizontal="center" vertical="center"/>
    </xf>
    <xf numFmtId="0" fontId="20" fillId="0" borderId="9" xfId="0" applyFont="1" applyBorder="1" applyAlignment="1">
      <alignment horizontal="center" vertical="center"/>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0" fillId="0" borderId="50"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19" xfId="0" applyFont="1" applyBorder="1" applyAlignment="1">
      <alignment horizontal="center" vertical="center"/>
    </xf>
    <xf numFmtId="0" fontId="20" fillId="0" borderId="51" xfId="0"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9" xfId="0" applyFont="1" applyBorder="1" applyAlignment="1">
      <alignment vertical="top" wrapText="1"/>
    </xf>
    <xf numFmtId="0" fontId="1" fillId="7" borderId="39" xfId="0" applyFont="1" applyFill="1" applyBorder="1" applyAlignment="1">
      <alignment vertical="top" wrapText="1"/>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top" wrapText="1"/>
    </xf>
    <xf numFmtId="0" fontId="17" fillId="0" borderId="0" xfId="0" applyFont="1" applyBorder="1" applyAlignment="1">
      <alignment vertical="top" wrapText="1"/>
    </xf>
    <xf numFmtId="0" fontId="17" fillId="0" borderId="3" xfId="0" applyFont="1" applyBorder="1" applyAlignment="1">
      <alignment vertical="top" wrapText="1"/>
    </xf>
    <xf numFmtId="0" fontId="20"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40" xfId="0" applyFont="1" applyBorder="1" applyAlignment="1">
      <alignment horizontal="center" vertical="center"/>
    </xf>
    <xf numFmtId="0" fontId="1" fillId="0" borderId="6" xfId="0" applyFont="1" applyBorder="1" applyAlignment="1">
      <alignment vertical="center" wrapText="1"/>
    </xf>
    <xf numFmtId="0" fontId="21" fillId="5" borderId="10" xfId="0" applyFont="1" applyFill="1" applyBorder="1" applyAlignment="1">
      <alignment horizontal="center" vertical="center"/>
    </xf>
    <xf numFmtId="0" fontId="21" fillId="5" borderId="4" xfId="0" applyFont="1" applyFill="1" applyBorder="1" applyAlignment="1">
      <alignment horizontal="center" vertical="center"/>
    </xf>
    <xf numFmtId="0" fontId="17" fillId="0" borderId="6" xfId="0" applyFont="1" applyBorder="1" applyAlignment="1">
      <alignment vertical="top" wrapText="1"/>
    </xf>
    <xf numFmtId="0" fontId="17" fillId="0" borderId="2" xfId="0" applyFont="1" applyBorder="1" applyAlignment="1">
      <alignment vertical="top" wrapText="1"/>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 fillId="0" borderId="0" xfId="0" applyFont="1" applyBorder="1" applyAlignment="1">
      <alignment horizontal="center" vertical="center" wrapText="1"/>
    </xf>
    <xf numFmtId="0" fontId="1" fillId="0" borderId="3" xfId="0" applyFont="1" applyBorder="1" applyAlignment="1">
      <alignment vertical="center" wrapText="1"/>
    </xf>
    <xf numFmtId="0" fontId="17" fillId="0" borderId="0" xfId="0" applyFont="1" applyBorder="1" applyAlignment="1">
      <alignment vertical="center"/>
    </xf>
    <xf numFmtId="0" fontId="17" fillId="0" borderId="3" xfId="0" applyFont="1" applyBorder="1" applyAlignment="1">
      <alignment vertical="center"/>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7" borderId="56" xfId="0" applyFont="1" applyFill="1" applyBorder="1" applyAlignment="1">
      <alignment horizontal="left" vertical="top" wrapText="1"/>
    </xf>
    <xf numFmtId="0" fontId="1" fillId="7" borderId="57" xfId="0" applyFont="1" applyFill="1" applyBorder="1" applyAlignment="1">
      <alignment horizontal="lef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7" borderId="54" xfId="0" applyFont="1" applyFill="1" applyBorder="1" applyAlignment="1">
      <alignment horizontal="left" vertical="top" wrapText="1"/>
    </xf>
    <xf numFmtId="0" fontId="1" fillId="7" borderId="26" xfId="0" applyFont="1" applyFill="1" applyBorder="1" applyAlignment="1">
      <alignment horizontal="lef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7" borderId="0" xfId="0" applyFont="1" applyFill="1" applyBorder="1" applyAlignment="1">
      <alignment vertical="center" wrapText="1"/>
    </xf>
    <xf numFmtId="0" fontId="1" fillId="7" borderId="3" xfId="0" applyFont="1" applyFill="1" applyBorder="1" applyAlignment="1">
      <alignment vertical="center" wrapText="1"/>
    </xf>
    <xf numFmtId="0" fontId="1" fillId="7" borderId="17" xfId="0" applyFont="1" applyFill="1" applyBorder="1" applyAlignment="1">
      <alignment vertical="center" wrapText="1"/>
    </xf>
    <xf numFmtId="0" fontId="1" fillId="7" borderId="35" xfId="0" applyFont="1" applyFill="1" applyBorder="1" applyAlignment="1">
      <alignment vertical="center" wrapText="1"/>
    </xf>
    <xf numFmtId="0" fontId="1" fillId="7" borderId="14" xfId="0" applyFont="1" applyFill="1" applyBorder="1" applyAlignment="1">
      <alignment vertical="center"/>
    </xf>
    <xf numFmtId="0" fontId="1" fillId="7" borderId="34" xfId="0" applyFont="1" applyFill="1" applyBorder="1" applyAlignment="1">
      <alignment vertical="center"/>
    </xf>
    <xf numFmtId="0" fontId="20" fillId="0" borderId="63" xfId="0" applyFont="1" applyBorder="1" applyAlignment="1">
      <alignment horizontal="center" vertical="center"/>
    </xf>
    <xf numFmtId="0" fontId="3" fillId="0" borderId="25" xfId="0" applyFont="1" applyBorder="1" applyAlignment="1">
      <alignment horizontal="center" vertical="center"/>
    </xf>
    <xf numFmtId="0" fontId="20" fillId="0" borderId="38" xfId="0" applyFont="1" applyBorder="1" applyAlignment="1">
      <alignment horizontal="center" vertical="center"/>
    </xf>
    <xf numFmtId="0" fontId="20" fillId="0" borderId="40"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5" fillId="0" borderId="0" xfId="0" applyFont="1" applyAlignment="1">
      <alignment vertical="center"/>
    </xf>
    <xf numFmtId="0" fontId="1" fillId="0" borderId="9" xfId="0" applyFont="1" applyBorder="1" applyAlignment="1">
      <alignment vertical="top" wrapText="1"/>
    </xf>
    <xf numFmtId="0" fontId="1" fillId="0" borderId="37" xfId="0" applyFont="1" applyBorder="1" applyAlignment="1">
      <alignment vertical="top" wrapText="1"/>
    </xf>
    <xf numFmtId="0" fontId="1" fillId="7" borderId="48" xfId="0" applyFont="1" applyFill="1" applyBorder="1" applyAlignment="1">
      <alignment vertical="center"/>
    </xf>
    <xf numFmtId="0" fontId="1" fillId="7" borderId="6" xfId="0" applyFont="1" applyFill="1" applyBorder="1" applyAlignment="1">
      <alignment vertical="center"/>
    </xf>
    <xf numFmtId="0" fontId="1" fillId="7" borderId="2" xfId="0" applyFont="1" applyFill="1" applyBorder="1" applyAlignment="1">
      <alignment vertical="center"/>
    </xf>
    <xf numFmtId="0" fontId="1" fillId="7" borderId="0" xfId="0" applyFont="1" applyFill="1" applyBorder="1" applyAlignment="1">
      <alignment vertical="top" wrapText="1"/>
    </xf>
    <xf numFmtId="0" fontId="1" fillId="7" borderId="3" xfId="0" applyFont="1" applyFill="1" applyBorder="1" applyAlignment="1">
      <alignment vertical="top" wrapText="1"/>
    </xf>
    <xf numFmtId="0" fontId="3" fillId="7" borderId="22" xfId="0" applyFont="1" applyFill="1" applyBorder="1" applyAlignment="1">
      <alignment vertical="center"/>
    </xf>
    <xf numFmtId="0" fontId="3" fillId="7" borderId="14" xfId="0" applyFont="1" applyFill="1" applyBorder="1" applyAlignment="1">
      <alignment vertical="center"/>
    </xf>
    <xf numFmtId="0" fontId="3" fillId="7" borderId="34" xfId="0" applyFont="1" applyFill="1" applyBorder="1" applyAlignment="1">
      <alignment vertical="center"/>
    </xf>
    <xf numFmtId="0" fontId="1" fillId="7" borderId="35" xfId="0" applyFont="1" applyFill="1" applyBorder="1" applyAlignment="1">
      <alignment vertical="top" wrapText="1"/>
    </xf>
    <xf numFmtId="0" fontId="1" fillId="7" borderId="49" xfId="0" applyFont="1" applyFill="1" applyBorder="1" applyAlignment="1">
      <alignment vertical="top" wrapText="1"/>
    </xf>
    <xf numFmtId="0" fontId="1" fillId="7" borderId="22" xfId="0" applyFont="1" applyFill="1" applyBorder="1" applyAlignment="1">
      <alignment vertical="center"/>
    </xf>
    <xf numFmtId="0" fontId="1" fillId="7" borderId="73" xfId="0" applyFont="1" applyFill="1" applyBorder="1" applyAlignment="1">
      <alignment vertical="top" wrapText="1"/>
    </xf>
    <xf numFmtId="0" fontId="1" fillId="7" borderId="0" xfId="0" applyFont="1" applyFill="1" applyBorder="1" applyAlignment="1">
      <alignment horizontal="left" vertical="top" wrapText="1"/>
    </xf>
    <xf numFmtId="0" fontId="1" fillId="7" borderId="3" xfId="0" applyFont="1" applyFill="1" applyBorder="1" applyAlignment="1">
      <alignment horizontal="lef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3" fillId="0" borderId="0" xfId="0" applyFont="1" applyAlignment="1">
      <alignment vertical="center"/>
    </xf>
    <xf numFmtId="0" fontId="1" fillId="7" borderId="58" xfId="0" applyFont="1" applyFill="1" applyBorder="1" applyAlignment="1">
      <alignment vertical="top" wrapText="1"/>
    </xf>
    <xf numFmtId="0" fontId="1" fillId="7" borderId="60" xfId="0" applyFont="1" applyFill="1" applyBorder="1" applyAlignment="1">
      <alignment vertical="top" wrapText="1"/>
    </xf>
    <xf numFmtId="0" fontId="1" fillId="7" borderId="61" xfId="0" applyFont="1" applyFill="1" applyBorder="1" applyAlignment="1">
      <alignment vertical="top" wrapText="1"/>
    </xf>
    <xf numFmtId="0" fontId="1" fillId="7" borderId="28" xfId="0" applyFont="1" applyFill="1" applyBorder="1" applyAlignment="1">
      <alignment vertical="top" wrapText="1"/>
    </xf>
    <xf numFmtId="0" fontId="1" fillId="7" borderId="62" xfId="0" applyFont="1" applyFill="1" applyBorder="1" applyAlignment="1">
      <alignment vertical="top" wrapText="1"/>
    </xf>
    <xf numFmtId="0" fontId="1" fillId="7" borderId="29" xfId="0" applyFont="1" applyFill="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17" fillId="0" borderId="40" xfId="0" applyFont="1" applyBorder="1" applyAlignment="1">
      <alignment horizontal="left" vertical="top" wrapText="1"/>
    </xf>
    <xf numFmtId="0" fontId="30" fillId="0" borderId="14" xfId="0" applyFont="1" applyBorder="1" applyAlignment="1">
      <alignment horizontal="left" vertical="top"/>
    </xf>
    <xf numFmtId="0" fontId="30" fillId="0" borderId="15" xfId="0" applyFont="1" applyBorder="1" applyAlignment="1">
      <alignment horizontal="left" vertical="top"/>
    </xf>
    <xf numFmtId="0" fontId="30" fillId="0" borderId="42" xfId="0" applyFont="1" applyBorder="1" applyAlignment="1">
      <alignment horizontal="left" vertical="top"/>
    </xf>
    <xf numFmtId="0" fontId="30" fillId="0" borderId="0" xfId="0" applyFont="1" applyBorder="1" applyAlignment="1">
      <alignment horizontal="left" vertical="top"/>
    </xf>
    <xf numFmtId="0" fontId="30" fillId="0" borderId="16" xfId="0" applyFont="1" applyBorder="1" applyAlignment="1">
      <alignment horizontal="left" vertical="top"/>
    </xf>
    <xf numFmtId="0" fontId="30" fillId="0" borderId="41" xfId="0" applyFont="1" applyBorder="1" applyAlignment="1">
      <alignment horizontal="left" vertical="top"/>
    </xf>
    <xf numFmtId="0" fontId="30" fillId="0" borderId="17" xfId="0" applyFont="1" applyBorder="1" applyAlignment="1">
      <alignment horizontal="left" vertical="top"/>
    </xf>
    <xf numFmtId="0" fontId="30" fillId="0" borderId="18" xfId="0" applyFont="1" applyBorder="1" applyAlignment="1">
      <alignment horizontal="left" vertical="top"/>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1" fillId="0" borderId="35" xfId="0" applyFont="1" applyBorder="1" applyAlignment="1">
      <alignment vertical="top" wrapText="1"/>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0" borderId="34" xfId="0" applyFont="1" applyBorder="1" applyAlignment="1">
      <alignment horizontal="center" vertical="center" shrinkToFit="1"/>
    </xf>
    <xf numFmtId="0" fontId="20" fillId="0" borderId="35" xfId="0" applyFont="1" applyBorder="1" applyAlignment="1">
      <alignment horizontal="center" vertical="center" shrinkToFit="1"/>
    </xf>
    <xf numFmtId="0" fontId="27" fillId="0" borderId="22" xfId="0" applyFont="1" applyBorder="1" applyAlignment="1">
      <alignment vertical="top" wrapText="1"/>
    </xf>
    <xf numFmtId="0" fontId="27" fillId="0" borderId="14" xfId="0" applyFont="1" applyBorder="1" applyAlignment="1">
      <alignment vertical="top" wrapText="1"/>
    </xf>
    <xf numFmtId="0" fontId="27" fillId="0" borderId="34" xfId="0" applyFont="1" applyBorder="1" applyAlignment="1">
      <alignment vertical="top" wrapText="1"/>
    </xf>
    <xf numFmtId="0" fontId="27" fillId="0" borderId="12" xfId="0" applyFont="1" applyBorder="1" applyAlignment="1">
      <alignment vertical="top" wrapText="1"/>
    </xf>
    <xf numFmtId="0" fontId="27" fillId="0" borderId="0" xfId="0" applyFont="1" applyBorder="1" applyAlignment="1">
      <alignment vertical="top" wrapText="1"/>
    </xf>
    <xf numFmtId="0" fontId="27" fillId="0" borderId="3" xfId="0" applyFont="1" applyBorder="1" applyAlignment="1">
      <alignment vertical="top" wrapText="1"/>
    </xf>
    <xf numFmtId="0" fontId="27" fillId="0" borderId="47" xfId="0" applyFont="1" applyBorder="1" applyAlignment="1">
      <alignment vertical="top" wrapText="1"/>
    </xf>
    <xf numFmtId="0" fontId="27" fillId="0" borderId="17" xfId="0" applyFont="1" applyBorder="1" applyAlignment="1">
      <alignment vertical="top" wrapText="1"/>
    </xf>
    <xf numFmtId="0" fontId="27" fillId="0" borderId="35" xfId="0" applyFont="1" applyBorder="1" applyAlignment="1">
      <alignment vertical="top" wrapText="1"/>
    </xf>
    <xf numFmtId="0" fontId="1" fillId="0" borderId="12" xfId="0" applyFont="1" applyBorder="1" applyAlignment="1">
      <alignment vertical="top" wrapText="1"/>
    </xf>
    <xf numFmtId="0" fontId="20" fillId="0" borderId="68" xfId="0" applyFont="1" applyBorder="1" applyAlignment="1">
      <alignment horizontal="center" vertical="center"/>
    </xf>
    <xf numFmtId="0" fontId="20" fillId="0" borderId="71" xfId="0" applyFont="1" applyBorder="1" applyAlignment="1">
      <alignment horizontal="center" vertical="center"/>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48"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47625</xdr:rowOff>
    </xdr:to>
    <xdr:sp macro="" textlink="">
      <xdr:nvSpPr>
        <xdr:cNvPr id="2" name="左矢印 1"/>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52</xdr:row>
      <xdr:rowOff>38100</xdr:rowOff>
    </xdr:from>
    <xdr:to>
      <xdr:col>10</xdr:col>
      <xdr:colOff>552450</xdr:colOff>
      <xdr:row>56</xdr:row>
      <xdr:rowOff>66675</xdr:rowOff>
    </xdr:to>
    <xdr:sp macro="" textlink="">
      <xdr:nvSpPr>
        <xdr:cNvPr id="6" name="左矢印 5"/>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67</xdr:row>
      <xdr:rowOff>85725</xdr:rowOff>
    </xdr:from>
    <xdr:to>
      <xdr:col>10</xdr:col>
      <xdr:colOff>552450</xdr:colOff>
      <xdr:row>71</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26657</xdr:colOff>
      <xdr:row>40</xdr:row>
      <xdr:rowOff>38100</xdr:rowOff>
    </xdr:from>
    <xdr:to>
      <xdr:col>13</xdr:col>
      <xdr:colOff>363478</xdr:colOff>
      <xdr:row>51</xdr:row>
      <xdr:rowOff>85725</xdr:rowOff>
    </xdr:to>
    <xdr:pic>
      <xdr:nvPicPr>
        <xdr:cNvPr id="10" name="図 9" descr="水位観測所位置図"/>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3455" t="14513" b="17701"/>
        <a:stretch/>
      </xdr:blipFill>
      <xdr:spPr bwMode="auto">
        <a:xfrm>
          <a:off x="8846807" y="7753350"/>
          <a:ext cx="1708421"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257174</xdr:colOff>
      <xdr:row>40</xdr:row>
      <xdr:rowOff>85725</xdr:rowOff>
    </xdr:from>
    <xdr:to>
      <xdr:col>13</xdr:col>
      <xdr:colOff>504825</xdr:colOff>
      <xdr:row>42</xdr:row>
      <xdr:rowOff>28575</xdr:rowOff>
    </xdr:to>
    <xdr:sp macro="" textlink="">
      <xdr:nvSpPr>
        <xdr:cNvPr id="3" name="四角形吹き出し 2"/>
        <xdr:cNvSpPr/>
      </xdr:nvSpPr>
      <xdr:spPr>
        <a:xfrm>
          <a:off x="9763124" y="7800975"/>
          <a:ext cx="933451" cy="257175"/>
        </a:xfrm>
        <a:prstGeom prst="wedgeRectCallout">
          <a:avLst>
            <a:gd name="adj1" fmla="val -50425"/>
            <a:gd name="adj2" fmla="val 3625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治水橋</a:t>
          </a:r>
        </a:p>
      </xdr:txBody>
    </xdr:sp>
    <xdr:clientData/>
  </xdr:twoCellAnchor>
  <xdr:twoCellAnchor>
    <xdr:from>
      <xdr:col>13</xdr:col>
      <xdr:colOff>409574</xdr:colOff>
      <xdr:row>49</xdr:row>
      <xdr:rowOff>85725</xdr:rowOff>
    </xdr:from>
    <xdr:to>
      <xdr:col>14</xdr:col>
      <xdr:colOff>657225</xdr:colOff>
      <xdr:row>51</xdr:row>
      <xdr:rowOff>28575</xdr:rowOff>
    </xdr:to>
    <xdr:sp macro="" textlink="">
      <xdr:nvSpPr>
        <xdr:cNvPr id="11" name="四角形吹き出し 10"/>
        <xdr:cNvSpPr/>
      </xdr:nvSpPr>
      <xdr:spPr>
        <a:xfrm>
          <a:off x="10601324" y="9153525"/>
          <a:ext cx="933451" cy="257175"/>
        </a:xfrm>
        <a:prstGeom prst="wedgeRectCallout">
          <a:avLst>
            <a:gd name="adj1" fmla="val -72874"/>
            <a:gd name="adj2" fmla="val -78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岩淵水門</a:t>
          </a:r>
        </a:p>
      </xdr:txBody>
    </xdr:sp>
    <xdr:clientData/>
  </xdr:twoCellAnchor>
  <xdr:twoCellAnchor>
    <xdr:from>
      <xdr:col>10</xdr:col>
      <xdr:colOff>95250</xdr:colOff>
      <xdr:row>170</xdr:row>
      <xdr:rowOff>76200</xdr:rowOff>
    </xdr:from>
    <xdr:to>
      <xdr:col>10</xdr:col>
      <xdr:colOff>571500</xdr:colOff>
      <xdr:row>174</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81</xdr:row>
      <xdr:rowOff>95250</xdr:rowOff>
    </xdr:from>
    <xdr:to>
      <xdr:col>10</xdr:col>
      <xdr:colOff>561975</xdr:colOff>
      <xdr:row>85</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73</xdr:row>
      <xdr:rowOff>114300</xdr:rowOff>
    </xdr:from>
    <xdr:to>
      <xdr:col>10</xdr:col>
      <xdr:colOff>542925</xdr:colOff>
      <xdr:row>77</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149</xdr:row>
      <xdr:rowOff>201084</xdr:rowOff>
    </xdr:to>
    <xdr:sp macro="" textlink="">
      <xdr:nvSpPr>
        <xdr:cNvPr id="2" name="角丸四角形 1"/>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144</xdr:row>
      <xdr:rowOff>1</xdr:rowOff>
    </xdr:from>
    <xdr:to>
      <xdr:col>5</xdr:col>
      <xdr:colOff>179917</xdr:colOff>
      <xdr:row>147</xdr:row>
      <xdr:rowOff>52917</xdr:rowOff>
    </xdr:to>
    <xdr:sp macro="" textlink="">
      <xdr:nvSpPr>
        <xdr:cNvPr id="3" name="右矢印 2"/>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151</xdr:row>
      <xdr:rowOff>0</xdr:rowOff>
    </xdr:from>
    <xdr:to>
      <xdr:col>5</xdr:col>
      <xdr:colOff>645582</xdr:colOff>
      <xdr:row>160</xdr:row>
      <xdr:rowOff>201084</xdr:rowOff>
    </xdr:to>
    <xdr:sp macro="" textlink="">
      <xdr:nvSpPr>
        <xdr:cNvPr id="4" name="角丸四角形 3"/>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154</xdr:row>
      <xdr:rowOff>84669</xdr:rowOff>
    </xdr:from>
    <xdr:to>
      <xdr:col>5</xdr:col>
      <xdr:colOff>179916</xdr:colOff>
      <xdr:row>157</xdr:row>
      <xdr:rowOff>137585</xdr:rowOff>
    </xdr:to>
    <xdr:sp macro="" textlink="">
      <xdr:nvSpPr>
        <xdr:cNvPr id="5" name="右矢印 4"/>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163</xdr:row>
      <xdr:rowOff>0</xdr:rowOff>
    </xdr:from>
    <xdr:to>
      <xdr:col>5</xdr:col>
      <xdr:colOff>645582</xdr:colOff>
      <xdr:row>172</xdr:row>
      <xdr:rowOff>0</xdr:rowOff>
    </xdr:to>
    <xdr:sp macro="" textlink="">
      <xdr:nvSpPr>
        <xdr:cNvPr id="6" name="角丸四角形 5"/>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165</xdr:row>
      <xdr:rowOff>158750</xdr:rowOff>
    </xdr:from>
    <xdr:to>
      <xdr:col>5</xdr:col>
      <xdr:colOff>179916</xdr:colOff>
      <xdr:row>168</xdr:row>
      <xdr:rowOff>211666</xdr:rowOff>
    </xdr:to>
    <xdr:sp macro="" textlink="">
      <xdr:nvSpPr>
        <xdr:cNvPr id="7" name="右矢印 6"/>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162</xdr:row>
      <xdr:rowOff>0</xdr:rowOff>
    </xdr:from>
    <xdr:to>
      <xdr:col>5</xdr:col>
      <xdr:colOff>603249</xdr:colOff>
      <xdr:row>162</xdr:row>
      <xdr:rowOff>201084</xdr:rowOff>
    </xdr:to>
    <xdr:sp macro="" textlink="">
      <xdr:nvSpPr>
        <xdr:cNvPr id="8" name="下矢印 7"/>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150</xdr:row>
      <xdr:rowOff>0</xdr:rowOff>
    </xdr:from>
    <xdr:to>
      <xdr:col>5</xdr:col>
      <xdr:colOff>603249</xdr:colOff>
      <xdr:row>150</xdr:row>
      <xdr:rowOff>169334</xdr:rowOff>
    </xdr:to>
    <xdr:sp macro="" textlink="">
      <xdr:nvSpPr>
        <xdr:cNvPr id="9" name="下矢印 8"/>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9"/>
  <sheetViews>
    <sheetView tabSelected="1" view="pageBreakPreview" topLeftCell="A37" zoomScaleNormal="100" zoomScaleSheetLayoutView="100" workbookViewId="0">
      <selection activeCell="C60" sqref="C60:I60"/>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37" customWidth="1"/>
    <col min="11" max="16384" width="9" style="6"/>
  </cols>
  <sheetData>
    <row r="1" spans="1:16" ht="21" x14ac:dyDescent="0.15">
      <c r="A1" s="128" t="s">
        <v>40</v>
      </c>
    </row>
    <row r="2" spans="1:16" ht="17.25" customHeight="1" x14ac:dyDescent="0.15"/>
    <row r="3" spans="1:16" ht="24.75" thickBot="1" x14ac:dyDescent="0.2">
      <c r="A3" s="129" t="s">
        <v>120</v>
      </c>
    </row>
    <row r="4" spans="1:16" ht="114.75" customHeight="1" thickBot="1" x14ac:dyDescent="0.2">
      <c r="A4" s="239" t="s">
        <v>220</v>
      </c>
      <c r="B4" s="240"/>
      <c r="C4" s="240"/>
      <c r="D4" s="240"/>
      <c r="E4" s="240"/>
      <c r="F4" s="240"/>
      <c r="G4" s="240"/>
      <c r="H4" s="240"/>
      <c r="I4" s="240"/>
      <c r="J4" s="241"/>
    </row>
    <row r="5" spans="1:16" ht="17.25" customHeight="1" x14ac:dyDescent="0.15"/>
    <row r="6" spans="1:16" ht="17.25" customHeight="1" x14ac:dyDescent="0.15"/>
    <row r="7" spans="1:16" ht="17.25" customHeight="1" x14ac:dyDescent="0.15">
      <c r="A7" s="246" t="s">
        <v>0</v>
      </c>
      <c r="B7" s="245"/>
      <c r="C7" s="245" t="s">
        <v>1</v>
      </c>
      <c r="D7" s="245"/>
      <c r="E7" s="245"/>
      <c r="F7" s="245"/>
      <c r="G7" s="245"/>
      <c r="H7" s="245"/>
      <c r="I7" s="245"/>
      <c r="J7" s="138" t="s">
        <v>2</v>
      </c>
    </row>
    <row r="8" spans="1:16" ht="17.25" customHeight="1" x14ac:dyDescent="0.15">
      <c r="A8" s="192" t="s">
        <v>24</v>
      </c>
      <c r="B8" s="193"/>
      <c r="C8" s="34"/>
      <c r="D8" s="34"/>
      <c r="E8" s="34"/>
      <c r="F8" s="34"/>
      <c r="G8" s="34"/>
      <c r="H8" s="34"/>
      <c r="I8" s="34"/>
      <c r="J8" s="139"/>
    </row>
    <row r="9" spans="1:16" ht="7.5" customHeight="1" thickBot="1" x14ac:dyDescent="0.2">
      <c r="A9" s="39"/>
      <c r="B9" s="37"/>
      <c r="C9" s="37"/>
      <c r="D9" s="37"/>
      <c r="E9" s="37"/>
      <c r="F9" s="37"/>
      <c r="G9" s="37"/>
      <c r="H9" s="37"/>
      <c r="I9" s="37"/>
      <c r="J9" s="140"/>
    </row>
    <row r="10" spans="1:16" s="32" customFormat="1" ht="17.25" customHeight="1" thickBot="1" x14ac:dyDescent="0.2">
      <c r="A10" s="124" t="s">
        <v>181</v>
      </c>
      <c r="B10" s="125" t="s">
        <v>195</v>
      </c>
      <c r="C10" s="161">
        <f ca="1">YEAR(TODAY())</f>
        <v>2018</v>
      </c>
      <c r="D10" s="41" t="s">
        <v>41</v>
      </c>
      <c r="E10" s="161">
        <v>1</v>
      </c>
      <c r="F10" s="41" t="s">
        <v>42</v>
      </c>
      <c r="G10" s="161">
        <v>31</v>
      </c>
      <c r="H10" s="41" t="s">
        <v>43</v>
      </c>
      <c r="I10" s="41"/>
      <c r="J10" s="141">
        <v>42754</v>
      </c>
    </row>
    <row r="11" spans="1:16" s="32" customFormat="1" ht="7.5" customHeight="1" thickBot="1" x14ac:dyDescent="0.2">
      <c r="A11" s="40"/>
      <c r="B11" s="55"/>
      <c r="C11" s="38"/>
      <c r="D11" s="41"/>
      <c r="E11" s="38"/>
      <c r="F11" s="41"/>
      <c r="G11" s="38"/>
      <c r="H11" s="41"/>
      <c r="I11" s="41"/>
      <c r="J11" s="141"/>
    </row>
    <row r="12" spans="1:16" ht="17.25" customHeight="1" thickBot="1" x14ac:dyDescent="0.2">
      <c r="A12" s="116" t="s">
        <v>181</v>
      </c>
      <c r="B12" s="123" t="s">
        <v>196</v>
      </c>
      <c r="C12" s="219" t="s">
        <v>251</v>
      </c>
      <c r="D12" s="220"/>
      <c r="E12" s="220"/>
      <c r="F12" s="220"/>
      <c r="G12" s="220"/>
      <c r="H12" s="220"/>
      <c r="I12" s="221"/>
      <c r="J12" s="142" t="s">
        <v>251</v>
      </c>
    </row>
    <row r="13" spans="1:16" ht="7.5" customHeight="1" thickBot="1" x14ac:dyDescent="0.2">
      <c r="A13" s="43"/>
      <c r="B13" s="56"/>
      <c r="C13" s="45"/>
      <c r="D13" s="45"/>
      <c r="E13" s="45"/>
      <c r="F13" s="45"/>
      <c r="G13" s="45"/>
      <c r="H13" s="45"/>
      <c r="I13" s="45"/>
      <c r="J13" s="142"/>
    </row>
    <row r="14" spans="1:16" ht="17.25" customHeight="1" thickBot="1" x14ac:dyDescent="0.2">
      <c r="A14" s="116" t="s">
        <v>181</v>
      </c>
      <c r="B14" s="123" t="s">
        <v>197</v>
      </c>
      <c r="C14" s="219" t="s">
        <v>252</v>
      </c>
      <c r="D14" s="220"/>
      <c r="E14" s="220"/>
      <c r="F14" s="220"/>
      <c r="G14" s="220"/>
      <c r="H14" s="220"/>
      <c r="I14" s="221"/>
      <c r="J14" s="142" t="s">
        <v>252</v>
      </c>
    </row>
    <row r="15" spans="1:16" ht="7.5" customHeight="1" thickBot="1" x14ac:dyDescent="0.2">
      <c r="A15" s="43"/>
      <c r="B15" s="56"/>
      <c r="C15" s="44"/>
      <c r="D15" s="44"/>
      <c r="E15" s="44"/>
      <c r="F15" s="44"/>
      <c r="G15" s="44"/>
      <c r="H15" s="44"/>
      <c r="I15" s="44"/>
      <c r="J15" s="142"/>
    </row>
    <row r="16" spans="1:16" ht="17.25" customHeight="1" thickBot="1" x14ac:dyDescent="0.2">
      <c r="A16" s="116" t="s">
        <v>181</v>
      </c>
      <c r="B16" s="123" t="s">
        <v>198</v>
      </c>
      <c r="C16" s="219" t="s">
        <v>227</v>
      </c>
      <c r="D16" s="220"/>
      <c r="E16" s="220"/>
      <c r="F16" s="220"/>
      <c r="G16" s="220"/>
      <c r="H16" s="220"/>
      <c r="I16" s="221"/>
      <c r="J16" s="142" t="s">
        <v>227</v>
      </c>
      <c r="L16" s="191" t="s">
        <v>113</v>
      </c>
      <c r="M16" s="191"/>
      <c r="N16" s="191"/>
      <c r="O16" s="191"/>
      <c r="P16" s="191"/>
    </row>
    <row r="17" spans="1:16" ht="7.5" customHeight="1" thickBot="1" x14ac:dyDescent="0.2">
      <c r="A17" s="43"/>
      <c r="B17" s="56"/>
      <c r="C17" s="44"/>
      <c r="D17" s="44"/>
      <c r="E17" s="44"/>
      <c r="F17" s="44"/>
      <c r="G17" s="44"/>
      <c r="H17" s="44"/>
      <c r="I17" s="44"/>
      <c r="J17" s="142"/>
      <c r="L17" s="191"/>
      <c r="M17" s="191"/>
      <c r="N17" s="191"/>
      <c r="O17" s="191"/>
      <c r="P17" s="191"/>
    </row>
    <row r="18" spans="1:16" ht="17.25" customHeight="1" thickBot="1" x14ac:dyDescent="0.2">
      <c r="A18" s="116" t="s">
        <v>181</v>
      </c>
      <c r="B18" s="123" t="s">
        <v>199</v>
      </c>
      <c r="C18" s="219" t="s">
        <v>228</v>
      </c>
      <c r="D18" s="220"/>
      <c r="E18" s="220"/>
      <c r="F18" s="220"/>
      <c r="G18" s="220"/>
      <c r="H18" s="220"/>
      <c r="I18" s="221"/>
      <c r="J18" s="142" t="s">
        <v>228</v>
      </c>
      <c r="L18" s="191"/>
      <c r="M18" s="191"/>
      <c r="N18" s="191"/>
      <c r="O18" s="191"/>
      <c r="P18" s="191"/>
    </row>
    <row r="19" spans="1:16" ht="7.5" customHeight="1" x14ac:dyDescent="0.15">
      <c r="A19" s="116"/>
      <c r="B19" s="115"/>
      <c r="C19" s="122"/>
      <c r="D19" s="122"/>
      <c r="E19" s="122"/>
      <c r="F19" s="122"/>
      <c r="G19" s="122"/>
      <c r="H19" s="122"/>
      <c r="I19" s="122"/>
      <c r="J19" s="142"/>
      <c r="L19" s="191"/>
      <c r="M19" s="191"/>
      <c r="N19" s="191"/>
      <c r="O19" s="191"/>
      <c r="P19" s="191"/>
    </row>
    <row r="20" spans="1:16" ht="17.25" customHeight="1" x14ac:dyDescent="0.15">
      <c r="A20" s="201" t="s">
        <v>194</v>
      </c>
      <c r="B20" s="202"/>
      <c r="C20" s="153"/>
      <c r="D20" s="153"/>
      <c r="E20" s="153"/>
      <c r="F20" s="153"/>
      <c r="G20" s="153"/>
      <c r="H20" s="153"/>
      <c r="I20" s="153"/>
      <c r="J20" s="154"/>
      <c r="L20" s="191"/>
      <c r="M20" s="191"/>
      <c r="N20" s="191"/>
      <c r="O20" s="191"/>
      <c r="P20" s="191"/>
    </row>
    <row r="21" spans="1:16" ht="7.5" customHeight="1" thickBot="1" x14ac:dyDescent="0.2">
      <c r="A21" s="116"/>
      <c r="B21" s="115"/>
      <c r="C21" s="122"/>
      <c r="D21" s="122"/>
      <c r="E21" s="122"/>
      <c r="F21" s="122"/>
      <c r="G21" s="122"/>
      <c r="H21" s="122"/>
      <c r="I21" s="122"/>
      <c r="J21" s="142"/>
    </row>
    <row r="22" spans="1:16" ht="17.25" customHeight="1" thickBot="1" x14ac:dyDescent="0.2">
      <c r="A22" s="116"/>
      <c r="B22" s="115" t="s">
        <v>84</v>
      </c>
      <c r="C22" s="218" t="s">
        <v>62</v>
      </c>
      <c r="D22" s="218"/>
      <c r="E22" s="216">
        <v>100</v>
      </c>
      <c r="F22" s="217"/>
      <c r="G22" s="218" t="s">
        <v>61</v>
      </c>
      <c r="H22" s="218"/>
      <c r="I22" s="162">
        <v>50</v>
      </c>
      <c r="J22" s="142" t="s">
        <v>253</v>
      </c>
      <c r="L22" s="191" t="s">
        <v>115</v>
      </c>
      <c r="M22" s="210"/>
      <c r="N22" s="210"/>
      <c r="O22" s="210"/>
      <c r="P22" s="210"/>
    </row>
    <row r="23" spans="1:16" ht="7.5" customHeight="1" thickBot="1" x14ac:dyDescent="0.2">
      <c r="A23" s="116"/>
      <c r="B23" s="115"/>
      <c r="C23" s="122"/>
      <c r="D23" s="122"/>
      <c r="E23" s="122"/>
      <c r="F23" s="122"/>
      <c r="G23" s="122"/>
      <c r="H23" s="122"/>
      <c r="I23" s="122"/>
      <c r="J23" s="142"/>
      <c r="L23" s="210"/>
      <c r="M23" s="210"/>
      <c r="N23" s="210"/>
      <c r="O23" s="210"/>
      <c r="P23" s="210"/>
    </row>
    <row r="24" spans="1:16" ht="17.25" customHeight="1" thickBot="1" x14ac:dyDescent="0.2">
      <c r="A24" s="116"/>
      <c r="B24" s="115" t="s">
        <v>65</v>
      </c>
      <c r="C24" s="218" t="s">
        <v>62</v>
      </c>
      <c r="D24" s="218"/>
      <c r="E24" s="216">
        <v>1</v>
      </c>
      <c r="F24" s="217"/>
      <c r="G24" s="218" t="s">
        <v>61</v>
      </c>
      <c r="H24" s="218"/>
      <c r="I24" s="162">
        <v>0</v>
      </c>
      <c r="J24" s="142" t="s">
        <v>254</v>
      </c>
      <c r="L24" s="210"/>
      <c r="M24" s="210"/>
      <c r="N24" s="210"/>
      <c r="O24" s="210"/>
      <c r="P24" s="210"/>
    </row>
    <row r="25" spans="1:16" ht="7.5" customHeight="1" thickBot="1" x14ac:dyDescent="0.2">
      <c r="A25" s="116"/>
      <c r="B25" s="115"/>
      <c r="C25" s="122"/>
      <c r="D25" s="122"/>
      <c r="E25" s="122"/>
      <c r="F25" s="122"/>
      <c r="G25" s="122"/>
      <c r="H25" s="122"/>
      <c r="I25" s="122"/>
      <c r="J25" s="142"/>
      <c r="L25" s="210"/>
      <c r="M25" s="210"/>
      <c r="N25" s="210"/>
      <c r="O25" s="210"/>
      <c r="P25" s="210"/>
    </row>
    <row r="26" spans="1:16" ht="17.25" customHeight="1" thickBot="1" x14ac:dyDescent="0.2">
      <c r="A26" s="116"/>
      <c r="B26" s="115" t="s">
        <v>60</v>
      </c>
      <c r="C26" s="108" t="s">
        <v>109</v>
      </c>
      <c r="D26" s="120"/>
      <c r="E26" s="109"/>
      <c r="F26" s="109"/>
      <c r="G26" s="211" t="s">
        <v>114</v>
      </c>
      <c r="H26" s="212"/>
      <c r="I26" s="213"/>
      <c r="J26" s="142" t="s">
        <v>160</v>
      </c>
      <c r="L26" s="210"/>
      <c r="M26" s="210"/>
      <c r="N26" s="210"/>
      <c r="O26" s="210"/>
      <c r="P26" s="210"/>
    </row>
    <row r="27" spans="1:16" ht="7.5" customHeight="1" thickBot="1" x14ac:dyDescent="0.2">
      <c r="A27" s="116"/>
      <c r="B27" s="115"/>
      <c r="C27" s="120"/>
      <c r="D27" s="120"/>
      <c r="E27" s="109"/>
      <c r="F27" s="109"/>
      <c r="G27" s="120"/>
      <c r="H27" s="120"/>
      <c r="I27" s="110"/>
      <c r="J27" s="142"/>
      <c r="L27" s="210"/>
      <c r="M27" s="210"/>
      <c r="N27" s="210"/>
      <c r="O27" s="210"/>
      <c r="P27" s="210"/>
    </row>
    <row r="28" spans="1:16" ht="17.25" customHeight="1" thickBot="1" x14ac:dyDescent="0.2">
      <c r="A28" s="116"/>
      <c r="B28" s="115"/>
      <c r="C28" s="218" t="s">
        <v>62</v>
      </c>
      <c r="D28" s="218"/>
      <c r="E28" s="216">
        <v>1</v>
      </c>
      <c r="F28" s="217"/>
      <c r="G28" s="218" t="s">
        <v>61</v>
      </c>
      <c r="H28" s="218"/>
      <c r="I28" s="165">
        <v>0</v>
      </c>
      <c r="J28" s="142" t="s">
        <v>254</v>
      </c>
      <c r="L28" s="210"/>
      <c r="M28" s="210"/>
      <c r="N28" s="210"/>
      <c r="O28" s="210"/>
      <c r="P28" s="210"/>
    </row>
    <row r="29" spans="1:16" ht="7.5" customHeight="1" x14ac:dyDescent="0.15">
      <c r="A29" s="42"/>
      <c r="B29" s="33"/>
      <c r="C29" s="35"/>
      <c r="D29" s="35"/>
      <c r="E29" s="35"/>
      <c r="F29" s="35"/>
      <c r="G29" s="35"/>
      <c r="H29" s="35"/>
      <c r="I29" s="35"/>
      <c r="J29" s="143"/>
    </row>
    <row r="30" spans="1:16" ht="17.25" customHeight="1" x14ac:dyDescent="0.15">
      <c r="A30" s="222" t="s">
        <v>263</v>
      </c>
      <c r="B30" s="223"/>
      <c r="C30" s="223"/>
      <c r="D30" s="223"/>
      <c r="E30" s="223"/>
      <c r="F30" s="223"/>
      <c r="G30" s="223"/>
      <c r="H30" s="223"/>
      <c r="I30" s="223"/>
      <c r="J30" s="224"/>
      <c r="L30" s="191" t="s">
        <v>221</v>
      </c>
      <c r="M30" s="191"/>
      <c r="N30" s="191"/>
      <c r="O30" s="191"/>
      <c r="P30" s="191"/>
    </row>
    <row r="31" spans="1:16" ht="7.5" customHeight="1" x14ac:dyDescent="0.15">
      <c r="A31" s="52"/>
      <c r="B31" s="37"/>
      <c r="C31" s="37"/>
      <c r="D31" s="37"/>
      <c r="E31" s="37"/>
      <c r="F31" s="37"/>
      <c r="G31" s="37"/>
      <c r="H31" s="37"/>
      <c r="I31" s="37"/>
      <c r="J31" s="140"/>
      <c r="L31" s="191"/>
      <c r="M31" s="191"/>
      <c r="N31" s="191"/>
      <c r="O31" s="191"/>
      <c r="P31" s="191"/>
    </row>
    <row r="32" spans="1:16" ht="17.25" customHeight="1" x14ac:dyDescent="0.15">
      <c r="A32" s="214" t="s">
        <v>193</v>
      </c>
      <c r="B32" s="215"/>
      <c r="C32" s="54"/>
      <c r="D32" s="54"/>
      <c r="E32" s="54"/>
      <c r="F32" s="54"/>
      <c r="G32" s="54"/>
      <c r="H32" s="54"/>
      <c r="I32" s="54"/>
      <c r="J32" s="145"/>
      <c r="L32" s="191"/>
      <c r="M32" s="191"/>
      <c r="N32" s="191"/>
      <c r="O32" s="191"/>
      <c r="P32" s="191"/>
    </row>
    <row r="33" spans="1:16" ht="7.5" customHeight="1" thickBot="1" x14ac:dyDescent="0.2">
      <c r="A33" s="52"/>
      <c r="B33" s="36"/>
      <c r="C33" s="36"/>
      <c r="D33" s="36"/>
      <c r="E33" s="36"/>
      <c r="F33" s="36"/>
      <c r="G33" s="36"/>
      <c r="H33" s="36"/>
      <c r="I33" s="36"/>
      <c r="J33" s="146"/>
      <c r="L33" s="191"/>
      <c r="M33" s="191"/>
      <c r="N33" s="191"/>
      <c r="O33" s="191"/>
      <c r="P33" s="191"/>
    </row>
    <row r="34" spans="1:16" ht="17.25" customHeight="1" thickBot="1" x14ac:dyDescent="0.2">
      <c r="A34" s="52"/>
      <c r="B34" s="159" t="s">
        <v>44</v>
      </c>
      <c r="C34" s="219" t="s">
        <v>229</v>
      </c>
      <c r="D34" s="220"/>
      <c r="E34" s="220"/>
      <c r="F34" s="220"/>
      <c r="G34" s="220"/>
      <c r="H34" s="220"/>
      <c r="I34" s="221"/>
      <c r="J34" s="147" t="s">
        <v>229</v>
      </c>
      <c r="L34" s="191"/>
      <c r="M34" s="191"/>
      <c r="N34" s="191"/>
      <c r="O34" s="191"/>
      <c r="P34" s="191"/>
    </row>
    <row r="35" spans="1:16" ht="7.5" customHeight="1" thickBot="1" x14ac:dyDescent="0.2">
      <c r="A35" s="52"/>
      <c r="B35" s="159"/>
      <c r="C35" s="53"/>
      <c r="D35" s="53"/>
      <c r="E35" s="53"/>
      <c r="F35" s="53"/>
      <c r="G35" s="53"/>
      <c r="H35" s="53"/>
      <c r="I35" s="53"/>
      <c r="J35" s="147"/>
      <c r="L35" s="191"/>
      <c r="M35" s="191"/>
      <c r="N35" s="191"/>
      <c r="O35" s="191"/>
      <c r="P35" s="191"/>
    </row>
    <row r="36" spans="1:16" ht="17.25" customHeight="1" thickBot="1" x14ac:dyDescent="0.2">
      <c r="A36" s="52"/>
      <c r="B36" s="159" t="s">
        <v>45</v>
      </c>
      <c r="C36" s="219" t="s">
        <v>237</v>
      </c>
      <c r="D36" s="220"/>
      <c r="E36" s="220"/>
      <c r="F36" s="220"/>
      <c r="G36" s="220"/>
      <c r="H36" s="220"/>
      <c r="I36" s="221"/>
      <c r="J36" s="147" t="s">
        <v>237</v>
      </c>
      <c r="L36" s="191"/>
      <c r="M36" s="191"/>
      <c r="N36" s="191"/>
      <c r="O36" s="191"/>
      <c r="P36" s="191"/>
    </row>
    <row r="37" spans="1:16" ht="7.5" customHeight="1" x14ac:dyDescent="0.15">
      <c r="A37" s="52"/>
      <c r="B37" s="159"/>
      <c r="C37" s="53"/>
      <c r="D37" s="53"/>
      <c r="E37" s="53"/>
      <c r="F37" s="53"/>
      <c r="G37" s="53"/>
      <c r="H37" s="53"/>
      <c r="I37" s="53"/>
      <c r="J37" s="147"/>
      <c r="L37" s="191"/>
      <c r="M37" s="191"/>
      <c r="N37" s="191"/>
      <c r="O37" s="191"/>
      <c r="P37" s="191"/>
    </row>
    <row r="38" spans="1:16" ht="17.25" customHeight="1" x14ac:dyDescent="0.15">
      <c r="A38" s="214" t="s">
        <v>192</v>
      </c>
      <c r="B38" s="215"/>
      <c r="C38" s="54"/>
      <c r="D38" s="54"/>
      <c r="E38" s="54"/>
      <c r="F38" s="54"/>
      <c r="G38" s="54"/>
      <c r="H38" s="54"/>
      <c r="I38" s="54"/>
      <c r="J38" s="145"/>
      <c r="L38" s="191"/>
      <c r="M38" s="191"/>
      <c r="N38" s="191"/>
      <c r="O38" s="191"/>
      <c r="P38" s="191"/>
    </row>
    <row r="39" spans="1:16" ht="7.5" customHeight="1" thickBot="1" x14ac:dyDescent="0.2">
      <c r="A39" s="52"/>
      <c r="B39" s="159"/>
      <c r="C39" s="53"/>
      <c r="D39" s="53"/>
      <c r="E39" s="53"/>
      <c r="F39" s="53"/>
      <c r="G39" s="53"/>
      <c r="H39" s="53"/>
      <c r="I39" s="53"/>
      <c r="J39" s="147"/>
    </row>
    <row r="40" spans="1:16" ht="17.25" customHeight="1" thickBot="1" x14ac:dyDescent="0.2">
      <c r="A40" s="52"/>
      <c r="B40" s="159" t="s">
        <v>44</v>
      </c>
      <c r="C40" s="219" t="s">
        <v>236</v>
      </c>
      <c r="D40" s="220"/>
      <c r="E40" s="220"/>
      <c r="F40" s="220"/>
      <c r="G40" s="220"/>
      <c r="H40" s="220"/>
      <c r="I40" s="221"/>
      <c r="J40" s="147" t="s">
        <v>236</v>
      </c>
      <c r="L40" s="6" t="s">
        <v>116</v>
      </c>
    </row>
    <row r="41" spans="1:16" ht="7.5" customHeight="1" thickBot="1" x14ac:dyDescent="0.2">
      <c r="A41" s="52"/>
      <c r="B41" s="159"/>
      <c r="C41" s="53"/>
      <c r="D41" s="53"/>
      <c r="E41" s="53"/>
      <c r="F41" s="53"/>
      <c r="G41" s="53"/>
      <c r="H41" s="53"/>
      <c r="I41" s="53"/>
      <c r="J41" s="147"/>
    </row>
    <row r="42" spans="1:16" ht="17.25" customHeight="1" thickBot="1" x14ac:dyDescent="0.2">
      <c r="A42" s="52"/>
      <c r="B42" s="159" t="s">
        <v>45</v>
      </c>
      <c r="C42" s="219" t="s">
        <v>238</v>
      </c>
      <c r="D42" s="220"/>
      <c r="E42" s="220"/>
      <c r="F42" s="220"/>
      <c r="G42" s="220"/>
      <c r="H42" s="220"/>
      <c r="I42" s="221"/>
      <c r="J42" s="147" t="s">
        <v>238</v>
      </c>
      <c r="O42" s="191" t="s">
        <v>117</v>
      </c>
      <c r="P42" s="191"/>
    </row>
    <row r="43" spans="1:16" ht="7.5" customHeight="1" x14ac:dyDescent="0.15">
      <c r="A43" s="52"/>
      <c r="B43" s="159"/>
      <c r="C43" s="53"/>
      <c r="D43" s="53"/>
      <c r="E43" s="53"/>
      <c r="F43" s="53"/>
      <c r="G43" s="53"/>
      <c r="H43" s="53"/>
      <c r="I43" s="53"/>
      <c r="J43" s="147"/>
      <c r="O43" s="191"/>
      <c r="P43" s="191"/>
    </row>
    <row r="44" spans="1:16" ht="17.25" customHeight="1" x14ac:dyDescent="0.15">
      <c r="A44" s="214" t="s">
        <v>191</v>
      </c>
      <c r="B44" s="215"/>
      <c r="C44" s="54"/>
      <c r="D44" s="54"/>
      <c r="E44" s="54"/>
      <c r="F44" s="54"/>
      <c r="G44" s="54"/>
      <c r="H44" s="54"/>
      <c r="I44" s="54"/>
      <c r="J44" s="145"/>
      <c r="O44" s="191"/>
      <c r="P44" s="191"/>
    </row>
    <row r="45" spans="1:16" ht="7.5" customHeight="1" thickBot="1" x14ac:dyDescent="0.2">
      <c r="A45" s="52"/>
      <c r="B45" s="159"/>
      <c r="C45" s="53"/>
      <c r="D45" s="53"/>
      <c r="E45" s="53"/>
      <c r="F45" s="53"/>
      <c r="G45" s="53"/>
      <c r="H45" s="53"/>
      <c r="I45" s="53"/>
      <c r="J45" s="147"/>
      <c r="O45" s="191"/>
      <c r="P45" s="191"/>
    </row>
    <row r="46" spans="1:16" ht="17.25" customHeight="1" thickBot="1" x14ac:dyDescent="0.2">
      <c r="A46" s="52"/>
      <c r="B46" s="159" t="s">
        <v>44</v>
      </c>
      <c r="C46" s="219" t="s">
        <v>230</v>
      </c>
      <c r="D46" s="220"/>
      <c r="E46" s="220"/>
      <c r="F46" s="220"/>
      <c r="G46" s="220"/>
      <c r="H46" s="220"/>
      <c r="I46" s="221"/>
      <c r="J46" s="147" t="s">
        <v>230</v>
      </c>
      <c r="O46" s="191"/>
      <c r="P46" s="191"/>
    </row>
    <row r="47" spans="1:16" ht="7.5" customHeight="1" thickBot="1" x14ac:dyDescent="0.2">
      <c r="A47" s="52"/>
      <c r="B47" s="159"/>
      <c r="C47" s="53"/>
      <c r="D47" s="53"/>
      <c r="E47" s="53"/>
      <c r="F47" s="53"/>
      <c r="G47" s="53"/>
      <c r="H47" s="53"/>
      <c r="I47" s="53"/>
      <c r="J47" s="147"/>
      <c r="L47" s="114"/>
      <c r="O47" s="191"/>
      <c r="P47" s="191"/>
    </row>
    <row r="48" spans="1:16" ht="17.25" customHeight="1" thickBot="1" x14ac:dyDescent="0.2">
      <c r="A48" s="52"/>
      <c r="B48" s="159" t="s">
        <v>45</v>
      </c>
      <c r="C48" s="219" t="s">
        <v>235</v>
      </c>
      <c r="D48" s="220"/>
      <c r="E48" s="220"/>
      <c r="F48" s="220"/>
      <c r="G48" s="220"/>
      <c r="H48" s="220"/>
      <c r="I48" s="221"/>
      <c r="J48" s="147" t="s">
        <v>235</v>
      </c>
      <c r="O48" s="191"/>
      <c r="P48" s="191"/>
    </row>
    <row r="49" spans="1:16" ht="7.5" customHeight="1" x14ac:dyDescent="0.15">
      <c r="A49" s="52"/>
      <c r="B49" s="160"/>
      <c r="C49" s="53"/>
      <c r="D49" s="53"/>
      <c r="E49" s="53"/>
      <c r="F49" s="53"/>
      <c r="G49" s="53"/>
      <c r="H49" s="53"/>
      <c r="I49" s="53"/>
      <c r="J49" s="147"/>
    </row>
    <row r="50" spans="1:16" ht="17.25" customHeight="1" x14ac:dyDescent="0.15">
      <c r="A50" s="192" t="s">
        <v>250</v>
      </c>
      <c r="B50" s="193"/>
      <c r="C50" s="121"/>
      <c r="D50" s="121"/>
      <c r="E50" s="121"/>
      <c r="F50" s="121"/>
      <c r="G50" s="121"/>
      <c r="H50" s="121"/>
      <c r="I50" s="121"/>
      <c r="J50" s="144"/>
    </row>
    <row r="51" spans="1:16" ht="7.5" customHeight="1" thickBot="1" x14ac:dyDescent="0.2">
      <c r="A51" s="65"/>
      <c r="B51" s="37"/>
      <c r="C51" s="37"/>
      <c r="D51" s="37"/>
      <c r="E51" s="37"/>
      <c r="F51" s="37"/>
      <c r="G51" s="37"/>
      <c r="H51" s="37"/>
      <c r="I51" s="37"/>
      <c r="J51" s="140"/>
    </row>
    <row r="52" spans="1:16" ht="17.25" customHeight="1" thickBot="1" x14ac:dyDescent="0.2">
      <c r="A52" s="116" t="s">
        <v>181</v>
      </c>
      <c r="B52" s="115" t="s">
        <v>200</v>
      </c>
      <c r="C52" s="206" t="s">
        <v>264</v>
      </c>
      <c r="D52" s="207"/>
      <c r="E52" s="207"/>
      <c r="F52" s="207"/>
      <c r="G52" s="207"/>
      <c r="H52" s="207"/>
      <c r="I52" s="208"/>
      <c r="J52" s="142" t="s">
        <v>255</v>
      </c>
      <c r="M52" s="111"/>
      <c r="N52" s="111"/>
      <c r="O52" s="111"/>
      <c r="P52" s="111"/>
    </row>
    <row r="53" spans="1:16" ht="7.5" customHeight="1" thickBot="1" x14ac:dyDescent="0.2">
      <c r="A53" s="116"/>
      <c r="B53" s="115"/>
      <c r="C53" s="44"/>
      <c r="D53" s="44"/>
      <c r="E53" s="44"/>
      <c r="F53" s="44"/>
      <c r="G53" s="44"/>
      <c r="H53" s="44"/>
      <c r="I53" s="44"/>
      <c r="J53" s="142"/>
      <c r="L53" s="111"/>
      <c r="M53" s="111"/>
      <c r="N53" s="111"/>
      <c r="O53" s="111"/>
      <c r="P53" s="111"/>
    </row>
    <row r="54" spans="1:16" ht="17.25" customHeight="1" thickBot="1" x14ac:dyDescent="0.2">
      <c r="A54" s="118" t="s">
        <v>181</v>
      </c>
      <c r="B54" s="119" t="s">
        <v>201</v>
      </c>
      <c r="C54" s="242" t="s">
        <v>231</v>
      </c>
      <c r="D54" s="243"/>
      <c r="E54" s="243"/>
      <c r="F54" s="243"/>
      <c r="G54" s="243"/>
      <c r="H54" s="243"/>
      <c r="I54" s="244"/>
      <c r="J54" s="148" t="s">
        <v>256</v>
      </c>
      <c r="L54" s="209" t="s">
        <v>222</v>
      </c>
      <c r="M54" s="209"/>
      <c r="N54" s="209"/>
      <c r="O54" s="209"/>
      <c r="P54" s="209"/>
    </row>
    <row r="55" spans="1:16" ht="8.25" customHeight="1" thickBot="1" x14ac:dyDescent="0.2">
      <c r="A55" s="118"/>
      <c r="B55" s="119"/>
      <c r="C55" s="66"/>
      <c r="D55" s="66"/>
      <c r="E55" s="66"/>
      <c r="F55" s="66"/>
      <c r="G55" s="66"/>
      <c r="H55" s="66"/>
      <c r="I55" s="66"/>
      <c r="J55" s="149"/>
      <c r="L55" s="209"/>
      <c r="M55" s="209"/>
      <c r="N55" s="209"/>
      <c r="O55" s="209"/>
      <c r="P55" s="209"/>
    </row>
    <row r="56" spans="1:16" ht="17.25" customHeight="1" thickBot="1" x14ac:dyDescent="0.2">
      <c r="A56" s="118" t="s">
        <v>181</v>
      </c>
      <c r="B56" s="119" t="s">
        <v>202</v>
      </c>
      <c r="C56" s="172" t="s">
        <v>246</v>
      </c>
      <c r="D56" s="66"/>
      <c r="E56" s="66" t="s">
        <v>47</v>
      </c>
      <c r="F56" s="66"/>
      <c r="G56" s="66"/>
      <c r="H56" s="66"/>
      <c r="I56" s="66"/>
      <c r="J56" s="142" t="s">
        <v>161</v>
      </c>
      <c r="L56" s="209"/>
      <c r="M56" s="209"/>
      <c r="N56" s="209"/>
      <c r="O56" s="209"/>
      <c r="P56" s="209"/>
    </row>
    <row r="57" spans="1:16" ht="7.5" customHeight="1" thickBot="1" x14ac:dyDescent="0.2">
      <c r="A57" s="118"/>
      <c r="B57" s="119"/>
      <c r="C57" s="66"/>
      <c r="D57" s="66"/>
      <c r="E57" s="66"/>
      <c r="F57" s="66"/>
      <c r="G57" s="66"/>
      <c r="H57" s="66"/>
      <c r="I57" s="66"/>
      <c r="J57" s="149"/>
      <c r="L57" s="111"/>
      <c r="M57" s="111"/>
      <c r="N57" s="111"/>
      <c r="O57" s="111"/>
      <c r="P57" s="111"/>
    </row>
    <row r="58" spans="1:16" ht="17.25" customHeight="1" thickBot="1" x14ac:dyDescent="0.2">
      <c r="A58" s="116" t="s">
        <v>181</v>
      </c>
      <c r="B58" s="115" t="s">
        <v>203</v>
      </c>
      <c r="C58" s="206" t="s">
        <v>289</v>
      </c>
      <c r="D58" s="207"/>
      <c r="E58" s="207"/>
      <c r="F58" s="207"/>
      <c r="G58" s="207"/>
      <c r="H58" s="207"/>
      <c r="I58" s="208"/>
      <c r="J58" s="142" t="s">
        <v>232</v>
      </c>
      <c r="L58" s="111"/>
      <c r="M58" s="111"/>
      <c r="N58" s="111"/>
      <c r="O58" s="111"/>
      <c r="P58" s="111"/>
    </row>
    <row r="59" spans="1:16" ht="7.5" customHeight="1" thickBot="1" x14ac:dyDescent="0.2">
      <c r="A59" s="43"/>
      <c r="B59" s="56"/>
      <c r="C59" s="44"/>
      <c r="D59" s="44"/>
      <c r="E59" s="44"/>
      <c r="F59" s="44"/>
      <c r="G59" s="44"/>
      <c r="H59" s="44"/>
      <c r="I59" s="44"/>
      <c r="J59" s="142"/>
    </row>
    <row r="60" spans="1:16" ht="17.25" customHeight="1" thickBot="1" x14ac:dyDescent="0.2">
      <c r="A60" s="116" t="s">
        <v>181</v>
      </c>
      <c r="B60" s="115" t="s">
        <v>204</v>
      </c>
      <c r="C60" s="206" t="s">
        <v>233</v>
      </c>
      <c r="D60" s="207"/>
      <c r="E60" s="207"/>
      <c r="F60" s="207"/>
      <c r="G60" s="207"/>
      <c r="H60" s="207"/>
      <c r="I60" s="208"/>
      <c r="J60" s="142" t="s">
        <v>233</v>
      </c>
    </row>
    <row r="61" spans="1:16" ht="7.5" customHeight="1" x14ac:dyDescent="0.15">
      <c r="A61" s="42"/>
      <c r="B61" s="33"/>
      <c r="C61" s="35"/>
      <c r="D61" s="35"/>
      <c r="E61" s="35"/>
      <c r="F61" s="35"/>
      <c r="G61" s="35"/>
      <c r="H61" s="35"/>
      <c r="I61" s="35"/>
      <c r="J61" s="143"/>
    </row>
    <row r="62" spans="1:16" ht="17.25" customHeight="1" x14ac:dyDescent="0.15">
      <c r="A62" s="192" t="s">
        <v>35</v>
      </c>
      <c r="B62" s="193"/>
      <c r="C62" s="121"/>
      <c r="D62" s="121"/>
      <c r="E62" s="121"/>
      <c r="F62" s="121"/>
      <c r="G62" s="121"/>
      <c r="H62" s="121"/>
      <c r="I62" s="121"/>
      <c r="J62" s="144"/>
    </row>
    <row r="63" spans="1:16" s="67" customFormat="1" ht="7.5" customHeight="1" x14ac:dyDescent="0.15">
      <c r="A63" s="39"/>
      <c r="B63" s="37"/>
      <c r="C63" s="37"/>
      <c r="D63" s="37"/>
      <c r="E63" s="37"/>
      <c r="F63" s="37"/>
      <c r="G63" s="37"/>
      <c r="H63" s="37"/>
      <c r="I63" s="37"/>
      <c r="J63" s="140"/>
    </row>
    <row r="64" spans="1:16" ht="17.25" customHeight="1" x14ac:dyDescent="0.15">
      <c r="A64" s="201" t="s">
        <v>180</v>
      </c>
      <c r="B64" s="202"/>
      <c r="C64" s="155"/>
      <c r="D64" s="155"/>
      <c r="E64" s="155"/>
      <c r="F64" s="155"/>
      <c r="G64" s="155"/>
      <c r="H64" s="155"/>
      <c r="I64" s="155"/>
      <c r="J64" s="156"/>
    </row>
    <row r="65" spans="1:16" ht="7.5" customHeight="1" thickBot="1" x14ac:dyDescent="0.2">
      <c r="A65" s="116"/>
      <c r="B65" s="115"/>
      <c r="C65" s="122"/>
      <c r="D65" s="122"/>
      <c r="E65" s="122"/>
      <c r="F65" s="122"/>
      <c r="G65" s="122"/>
      <c r="H65" s="122"/>
      <c r="I65" s="122"/>
      <c r="J65" s="142"/>
    </row>
    <row r="66" spans="1:16" ht="17.25" customHeight="1" thickBot="1" x14ac:dyDescent="0.2">
      <c r="A66" s="116"/>
      <c r="B66" s="115" t="s">
        <v>86</v>
      </c>
      <c r="C66" s="219" t="s">
        <v>251</v>
      </c>
      <c r="D66" s="220"/>
      <c r="E66" s="220"/>
      <c r="F66" s="220"/>
      <c r="G66" s="220"/>
      <c r="H66" s="220"/>
      <c r="I66" s="221"/>
      <c r="J66" s="150" t="s">
        <v>251</v>
      </c>
      <c r="M66" s="166"/>
      <c r="N66" s="166"/>
      <c r="O66" s="166"/>
      <c r="P66" s="166"/>
    </row>
    <row r="67" spans="1:16" s="67" customFormat="1" ht="7.5" customHeight="1" thickBot="1" x14ac:dyDescent="0.2">
      <c r="A67" s="68"/>
      <c r="B67" s="117"/>
      <c r="C67" s="122"/>
      <c r="D67" s="122"/>
      <c r="E67" s="122"/>
      <c r="F67" s="122"/>
      <c r="G67" s="122"/>
      <c r="H67" s="122"/>
      <c r="I67" s="122"/>
      <c r="J67" s="146"/>
      <c r="L67" s="166"/>
      <c r="M67" s="166"/>
      <c r="N67" s="166"/>
      <c r="O67" s="166"/>
      <c r="P67" s="166"/>
    </row>
    <row r="68" spans="1:16" ht="17.25" customHeight="1" thickBot="1" x14ac:dyDescent="0.2">
      <c r="A68" s="116"/>
      <c r="B68" s="115" t="s">
        <v>85</v>
      </c>
      <c r="C68" s="219" t="s">
        <v>252</v>
      </c>
      <c r="D68" s="220"/>
      <c r="E68" s="220"/>
      <c r="F68" s="220"/>
      <c r="G68" s="220"/>
      <c r="H68" s="220"/>
      <c r="I68" s="221"/>
      <c r="J68" s="150" t="s">
        <v>252</v>
      </c>
      <c r="L68" s="191" t="s">
        <v>223</v>
      </c>
      <c r="M68" s="191"/>
      <c r="N68" s="191"/>
      <c r="O68" s="191"/>
      <c r="P68" s="191"/>
    </row>
    <row r="69" spans="1:16" ht="7.5" customHeight="1" thickBot="1" x14ac:dyDescent="0.2">
      <c r="A69" s="116"/>
      <c r="B69" s="115"/>
      <c r="C69" s="122"/>
      <c r="D69" s="122"/>
      <c r="E69" s="122"/>
      <c r="F69" s="122"/>
      <c r="G69" s="122"/>
      <c r="H69" s="122"/>
      <c r="I69" s="122"/>
      <c r="J69" s="142"/>
      <c r="L69" s="191"/>
      <c r="M69" s="191"/>
      <c r="N69" s="191"/>
      <c r="O69" s="191"/>
      <c r="P69" s="191"/>
    </row>
    <row r="70" spans="1:16" ht="17.25" customHeight="1" thickBot="1" x14ac:dyDescent="0.2">
      <c r="A70" s="116"/>
      <c r="B70" s="122" t="s">
        <v>87</v>
      </c>
      <c r="C70" s="225">
        <v>100</v>
      </c>
      <c r="D70" s="226"/>
      <c r="E70" s="122" t="s">
        <v>89</v>
      </c>
      <c r="F70" s="122"/>
      <c r="G70" s="122"/>
      <c r="H70" s="122"/>
      <c r="I70" s="122"/>
      <c r="J70" s="151" t="s">
        <v>257</v>
      </c>
      <c r="L70" s="191"/>
      <c r="M70" s="191"/>
      <c r="N70" s="191"/>
      <c r="O70" s="191"/>
      <c r="P70" s="191"/>
    </row>
    <row r="71" spans="1:16" ht="7.5" customHeight="1" thickBot="1" x14ac:dyDescent="0.2">
      <c r="A71" s="116"/>
      <c r="B71" s="122"/>
      <c r="C71" s="122"/>
      <c r="D71" s="122"/>
      <c r="E71" s="122"/>
      <c r="F71" s="122"/>
      <c r="G71" s="122"/>
      <c r="H71" s="122"/>
      <c r="I71" s="122"/>
      <c r="J71" s="142"/>
      <c r="L71" s="191"/>
      <c r="M71" s="191"/>
      <c r="N71" s="191"/>
      <c r="O71" s="191"/>
      <c r="P71" s="191"/>
    </row>
    <row r="72" spans="1:16" ht="17.25" customHeight="1" thickBot="1" x14ac:dyDescent="0.2">
      <c r="A72" s="116"/>
      <c r="B72" s="122" t="s">
        <v>88</v>
      </c>
      <c r="C72" s="227" t="s">
        <v>91</v>
      </c>
      <c r="D72" s="228"/>
      <c r="E72" s="122"/>
      <c r="F72" s="229" t="s">
        <v>90</v>
      </c>
      <c r="G72" s="229"/>
      <c r="H72" s="229"/>
      <c r="I72" s="163">
        <v>1</v>
      </c>
      <c r="J72" s="142" t="s">
        <v>258</v>
      </c>
      <c r="L72" s="191"/>
      <c r="M72" s="191"/>
      <c r="N72" s="191"/>
      <c r="O72" s="191"/>
      <c r="P72" s="191"/>
    </row>
    <row r="73" spans="1:16" ht="8.25" customHeight="1" x14ac:dyDescent="0.15">
      <c r="A73" s="116"/>
      <c r="B73" s="115"/>
      <c r="C73" s="122"/>
      <c r="D73" s="122"/>
      <c r="E73" s="122"/>
      <c r="F73" s="122"/>
      <c r="G73" s="122"/>
      <c r="H73" s="122"/>
      <c r="I73" s="122"/>
      <c r="J73" s="142"/>
      <c r="L73" s="166"/>
      <c r="M73" s="166"/>
      <c r="N73" s="166"/>
      <c r="O73" s="166"/>
      <c r="P73" s="166"/>
    </row>
    <row r="74" spans="1:16" ht="17.25" customHeight="1" x14ac:dyDescent="0.15">
      <c r="A74" s="201" t="s">
        <v>182</v>
      </c>
      <c r="B74" s="202"/>
      <c r="C74" s="155"/>
      <c r="D74" s="155"/>
      <c r="E74" s="155"/>
      <c r="F74" s="155"/>
      <c r="G74" s="155"/>
      <c r="H74" s="155"/>
      <c r="I74" s="155"/>
      <c r="J74" s="154"/>
      <c r="L74" s="191" t="s">
        <v>209</v>
      </c>
      <c r="M74" s="191"/>
      <c r="N74" s="191"/>
      <c r="O74" s="191"/>
      <c r="P74" s="191"/>
    </row>
    <row r="75" spans="1:16" ht="7.5" customHeight="1" thickBot="1" x14ac:dyDescent="0.2">
      <c r="A75" s="116"/>
      <c r="B75" s="115"/>
      <c r="J75" s="142"/>
      <c r="L75" s="191"/>
      <c r="M75" s="191"/>
      <c r="N75" s="191"/>
      <c r="O75" s="191"/>
      <c r="P75" s="191"/>
    </row>
    <row r="76" spans="1:16" ht="17.25" customHeight="1" thickBot="1" x14ac:dyDescent="0.2">
      <c r="A76" s="116"/>
      <c r="B76" s="115"/>
      <c r="C76" s="203" t="s">
        <v>36</v>
      </c>
      <c r="D76" s="204"/>
      <c r="E76" s="204"/>
      <c r="F76" s="204"/>
      <c r="G76" s="204"/>
      <c r="H76" s="204"/>
      <c r="I76" s="205"/>
      <c r="J76" s="142" t="s">
        <v>36</v>
      </c>
      <c r="L76" s="191"/>
      <c r="M76" s="191"/>
      <c r="N76" s="191"/>
      <c r="O76" s="191"/>
      <c r="P76" s="191"/>
    </row>
    <row r="77" spans="1:16" ht="7.5" customHeight="1" x14ac:dyDescent="0.15">
      <c r="A77" s="43"/>
      <c r="B77" s="56"/>
      <c r="C77" s="44"/>
      <c r="D77" s="44"/>
      <c r="E77" s="44"/>
      <c r="F77" s="44"/>
      <c r="G77" s="44"/>
      <c r="H77" s="44"/>
      <c r="I77" s="44"/>
      <c r="J77" s="142"/>
      <c r="L77" s="191"/>
      <c r="M77" s="191"/>
      <c r="N77" s="191"/>
      <c r="O77" s="191"/>
      <c r="P77" s="191"/>
    </row>
    <row r="78" spans="1:16" ht="17.25" customHeight="1" x14ac:dyDescent="0.15">
      <c r="A78" s="192" t="s">
        <v>121</v>
      </c>
      <c r="B78" s="193"/>
      <c r="C78" s="193"/>
      <c r="D78" s="193"/>
      <c r="E78" s="193"/>
      <c r="F78" s="193"/>
      <c r="G78" s="193"/>
      <c r="H78" s="193"/>
      <c r="I78" s="193"/>
      <c r="J78" s="194"/>
      <c r="L78" s="191"/>
      <c r="M78" s="191"/>
      <c r="N78" s="191"/>
      <c r="O78" s="191"/>
      <c r="P78" s="191"/>
    </row>
    <row r="79" spans="1:16" ht="7.5" customHeight="1" x14ac:dyDescent="0.15">
      <c r="A79" s="43"/>
      <c r="B79" s="56"/>
      <c r="C79" s="44"/>
      <c r="D79" s="44"/>
      <c r="E79" s="44"/>
      <c r="F79" s="44"/>
      <c r="G79" s="44"/>
      <c r="H79" s="44"/>
      <c r="I79" s="44"/>
      <c r="J79" s="142"/>
    </row>
    <row r="80" spans="1:16" ht="17.25" customHeight="1" x14ac:dyDescent="0.15">
      <c r="A80" s="201" t="s">
        <v>183</v>
      </c>
      <c r="B80" s="202"/>
      <c r="C80" s="155"/>
      <c r="D80" s="155"/>
      <c r="E80" s="155"/>
      <c r="F80" s="155"/>
      <c r="G80" s="155"/>
      <c r="H80" s="155"/>
      <c r="I80" s="155"/>
      <c r="J80" s="154"/>
      <c r="L80" s="191" t="s">
        <v>179</v>
      </c>
      <c r="M80" s="191"/>
      <c r="N80" s="191"/>
      <c r="O80" s="191"/>
      <c r="P80" s="191"/>
    </row>
    <row r="81" spans="1:16" ht="7.5" customHeight="1" thickBot="1" x14ac:dyDescent="0.2">
      <c r="A81" s="43"/>
      <c r="B81" s="56"/>
      <c r="C81" s="133"/>
      <c r="D81" s="133"/>
      <c r="E81" s="133"/>
      <c r="I81" s="130"/>
      <c r="J81" s="142"/>
      <c r="L81" s="191"/>
      <c r="M81" s="191"/>
      <c r="N81" s="191"/>
      <c r="O81" s="191"/>
      <c r="P81" s="191"/>
    </row>
    <row r="82" spans="1:16" ht="17.25" customHeight="1" thickBot="1" x14ac:dyDescent="0.2">
      <c r="A82" s="43"/>
      <c r="B82" s="133" t="s">
        <v>122</v>
      </c>
      <c r="C82" s="164" t="s">
        <v>234</v>
      </c>
      <c r="E82" s="133"/>
      <c r="F82" s="130" t="s">
        <v>152</v>
      </c>
      <c r="G82" s="189">
        <v>3</v>
      </c>
      <c r="H82" s="190"/>
      <c r="I82" s="6" t="s">
        <v>151</v>
      </c>
      <c r="J82" s="142" t="s">
        <v>162</v>
      </c>
      <c r="L82" s="191"/>
      <c r="M82" s="191"/>
      <c r="N82" s="191"/>
      <c r="O82" s="191"/>
      <c r="P82" s="191"/>
    </row>
    <row r="83" spans="1:16" ht="7.5" customHeight="1" thickBot="1" x14ac:dyDescent="0.2">
      <c r="A83" s="43"/>
      <c r="B83" s="56"/>
      <c r="C83" s="55"/>
      <c r="D83" s="55"/>
      <c r="E83" s="55"/>
      <c r="G83" s="55"/>
      <c r="I83" s="131"/>
      <c r="J83" s="152"/>
      <c r="L83" s="191"/>
      <c r="M83" s="191"/>
      <c r="N83" s="191"/>
      <c r="O83" s="191"/>
      <c r="P83" s="191"/>
    </row>
    <row r="84" spans="1:16" ht="17.25" customHeight="1" thickBot="1" x14ac:dyDescent="0.2">
      <c r="A84" s="43"/>
      <c r="B84" s="133" t="s">
        <v>123</v>
      </c>
      <c r="C84" s="164" t="s">
        <v>234</v>
      </c>
      <c r="E84" s="133"/>
      <c r="F84" s="130" t="s">
        <v>152</v>
      </c>
      <c r="G84" s="189">
        <v>5</v>
      </c>
      <c r="H84" s="190"/>
      <c r="I84" s="6" t="s">
        <v>205</v>
      </c>
      <c r="J84" s="142" t="s">
        <v>206</v>
      </c>
      <c r="L84" s="191"/>
      <c r="M84" s="191"/>
      <c r="N84" s="191"/>
      <c r="O84" s="191"/>
      <c r="P84" s="191"/>
    </row>
    <row r="85" spans="1:16" ht="7.5" customHeight="1" thickBot="1" x14ac:dyDescent="0.2">
      <c r="A85" s="43"/>
      <c r="B85" s="56"/>
      <c r="C85" s="55"/>
      <c r="D85" s="55"/>
      <c r="E85" s="55"/>
      <c r="G85" s="55"/>
      <c r="I85" s="131"/>
      <c r="J85" s="152"/>
      <c r="L85" s="191"/>
      <c r="M85" s="191"/>
      <c r="N85" s="191"/>
      <c r="O85" s="191"/>
      <c r="P85" s="191"/>
    </row>
    <row r="86" spans="1:16" ht="17.25" customHeight="1" thickBot="1" x14ac:dyDescent="0.2">
      <c r="A86" s="43"/>
      <c r="B86" s="133" t="s">
        <v>124</v>
      </c>
      <c r="C86" s="164" t="s">
        <v>234</v>
      </c>
      <c r="E86" s="133"/>
      <c r="F86" s="130" t="s">
        <v>152</v>
      </c>
      <c r="G86" s="189">
        <v>2</v>
      </c>
      <c r="H86" s="190"/>
      <c r="I86" s="6" t="s">
        <v>151</v>
      </c>
      <c r="J86" s="142" t="s">
        <v>164</v>
      </c>
      <c r="L86" s="191"/>
      <c r="M86" s="191"/>
      <c r="N86" s="191"/>
      <c r="O86" s="191"/>
      <c r="P86" s="191"/>
    </row>
    <row r="87" spans="1:16" ht="7.5" customHeight="1" thickBot="1" x14ac:dyDescent="0.2">
      <c r="A87" s="43"/>
      <c r="B87" s="56"/>
      <c r="C87" s="55"/>
      <c r="D87" s="55"/>
      <c r="E87" s="55"/>
      <c r="G87" s="55"/>
      <c r="H87" s="55"/>
      <c r="I87" s="55"/>
      <c r="J87" s="152"/>
      <c r="L87" s="191"/>
      <c r="M87" s="191"/>
      <c r="N87" s="191"/>
      <c r="O87" s="191"/>
      <c r="P87" s="191"/>
    </row>
    <row r="88" spans="1:16" ht="17.25" customHeight="1" thickBot="1" x14ac:dyDescent="0.2">
      <c r="A88" s="43"/>
      <c r="B88" s="133" t="s">
        <v>125</v>
      </c>
      <c r="C88" s="164" t="s">
        <v>234</v>
      </c>
      <c r="E88" s="133"/>
      <c r="F88" s="130" t="s">
        <v>152</v>
      </c>
      <c r="G88" s="189">
        <v>2</v>
      </c>
      <c r="H88" s="190"/>
      <c r="I88" s="6" t="s">
        <v>151</v>
      </c>
      <c r="J88" s="142" t="s">
        <v>164</v>
      </c>
      <c r="L88" s="191"/>
      <c r="M88" s="191"/>
      <c r="N88" s="191"/>
      <c r="O88" s="191"/>
      <c r="P88" s="191"/>
    </row>
    <row r="89" spans="1:16" ht="7.5" customHeight="1" thickBot="1" x14ac:dyDescent="0.2">
      <c r="A89" s="43"/>
      <c r="B89" s="56"/>
      <c r="C89" s="55"/>
      <c r="D89" s="55"/>
      <c r="E89" s="55"/>
      <c r="G89" s="55"/>
      <c r="H89" s="55"/>
      <c r="I89" s="55"/>
      <c r="J89" s="152"/>
    </row>
    <row r="90" spans="1:16" ht="17.25" customHeight="1" thickBot="1" x14ac:dyDescent="0.2">
      <c r="A90" s="43"/>
      <c r="B90" s="133" t="s">
        <v>126</v>
      </c>
      <c r="C90" s="164" t="s">
        <v>234</v>
      </c>
      <c r="E90" s="133"/>
      <c r="F90" s="130" t="s">
        <v>152</v>
      </c>
      <c r="G90" s="189">
        <v>5</v>
      </c>
      <c r="H90" s="190"/>
      <c r="I90" s="6" t="s">
        <v>151</v>
      </c>
      <c r="J90" s="142" t="s">
        <v>165</v>
      </c>
    </row>
    <row r="91" spans="1:16" ht="7.5" customHeight="1" thickBot="1" x14ac:dyDescent="0.2">
      <c r="A91" s="43"/>
      <c r="B91" s="56"/>
      <c r="C91" s="55"/>
      <c r="D91" s="55"/>
      <c r="E91" s="55"/>
      <c r="G91" s="55"/>
      <c r="H91" s="55"/>
      <c r="I91" s="55"/>
      <c r="J91" s="152"/>
    </row>
    <row r="92" spans="1:16" ht="17.25" customHeight="1" thickBot="1" x14ac:dyDescent="0.2">
      <c r="A92" s="43"/>
      <c r="B92" s="133" t="s">
        <v>128</v>
      </c>
      <c r="C92" s="164" t="s">
        <v>234</v>
      </c>
      <c r="E92" s="133"/>
      <c r="F92" s="130" t="s">
        <v>152</v>
      </c>
      <c r="G92" s="189">
        <v>3</v>
      </c>
      <c r="H92" s="190"/>
      <c r="I92" s="6" t="s">
        <v>154</v>
      </c>
      <c r="J92" s="142" t="s">
        <v>166</v>
      </c>
    </row>
    <row r="93" spans="1:16" ht="7.5" customHeight="1" thickBot="1" x14ac:dyDescent="0.2">
      <c r="A93" s="43"/>
      <c r="B93" s="56"/>
      <c r="C93" s="55"/>
      <c r="D93" s="55"/>
      <c r="E93" s="55"/>
      <c r="G93" s="55"/>
      <c r="H93" s="55"/>
      <c r="I93" s="55"/>
      <c r="J93" s="152"/>
    </row>
    <row r="94" spans="1:16" ht="17.25" customHeight="1" thickBot="1" x14ac:dyDescent="0.2">
      <c r="A94" s="43"/>
      <c r="B94" s="133" t="s">
        <v>127</v>
      </c>
      <c r="C94" s="164" t="s">
        <v>234</v>
      </c>
      <c r="E94" s="133"/>
      <c r="F94" s="130" t="s">
        <v>152</v>
      </c>
      <c r="G94" s="189">
        <v>20</v>
      </c>
      <c r="H94" s="190"/>
      <c r="I94" s="6" t="s">
        <v>154</v>
      </c>
      <c r="J94" s="142" t="s">
        <v>167</v>
      </c>
    </row>
    <row r="95" spans="1:16" ht="7.5" customHeight="1" thickBot="1" x14ac:dyDescent="0.2">
      <c r="A95" s="43"/>
      <c r="B95" s="56"/>
      <c r="C95" s="55"/>
      <c r="D95" s="55"/>
      <c r="E95" s="55"/>
      <c r="F95" s="55"/>
      <c r="G95" s="55"/>
      <c r="H95" s="55"/>
      <c r="I95" s="55"/>
      <c r="J95" s="152"/>
    </row>
    <row r="96" spans="1:16" ht="17.25" customHeight="1" x14ac:dyDescent="0.15">
      <c r="A96" s="43"/>
      <c r="B96" s="45" t="s">
        <v>129</v>
      </c>
      <c r="C96" s="195"/>
      <c r="D96" s="196"/>
      <c r="E96" s="196"/>
      <c r="F96" s="196"/>
      <c r="G96" s="196"/>
      <c r="H96" s="196"/>
      <c r="I96" s="197"/>
      <c r="J96" s="152"/>
    </row>
    <row r="97" spans="1:10" ht="17.25" customHeight="1" thickBot="1" x14ac:dyDescent="0.2">
      <c r="A97" s="43"/>
      <c r="B97" s="45"/>
      <c r="C97" s="198"/>
      <c r="D97" s="199"/>
      <c r="E97" s="199"/>
      <c r="F97" s="199"/>
      <c r="G97" s="199"/>
      <c r="H97" s="199"/>
      <c r="I97" s="200"/>
      <c r="J97" s="152"/>
    </row>
    <row r="98" spans="1:10" ht="7.5" customHeight="1" x14ac:dyDescent="0.15">
      <c r="A98" s="43"/>
      <c r="B98" s="56"/>
      <c r="C98" s="45"/>
      <c r="D98" s="45"/>
      <c r="E98" s="55"/>
      <c r="F98" s="55"/>
      <c r="G98" s="55"/>
      <c r="H98" s="55"/>
      <c r="I98" s="55"/>
      <c r="J98" s="152"/>
    </row>
    <row r="99" spans="1:10" ht="17.25" customHeight="1" x14ac:dyDescent="0.15">
      <c r="A99" s="201" t="s">
        <v>184</v>
      </c>
      <c r="B99" s="202"/>
      <c r="C99" s="153"/>
      <c r="D99" s="153"/>
      <c r="E99" s="157"/>
      <c r="F99" s="157"/>
      <c r="G99" s="157"/>
      <c r="H99" s="157"/>
      <c r="I99" s="157"/>
      <c r="J99" s="158"/>
    </row>
    <row r="100" spans="1:10" ht="7.5" customHeight="1" thickBot="1" x14ac:dyDescent="0.2">
      <c r="A100" s="43"/>
      <c r="B100" s="56"/>
      <c r="C100" s="45"/>
      <c r="D100" s="45"/>
      <c r="E100" s="55"/>
      <c r="F100" s="55"/>
      <c r="G100" s="55"/>
      <c r="H100" s="55"/>
      <c r="I100" s="55"/>
      <c r="J100" s="152"/>
    </row>
    <row r="101" spans="1:10" ht="17.25" customHeight="1" thickBot="1" x14ac:dyDescent="0.2">
      <c r="A101" s="43"/>
      <c r="B101" s="133" t="s">
        <v>131</v>
      </c>
      <c r="C101" s="164" t="s">
        <v>234</v>
      </c>
      <c r="D101" s="45"/>
      <c r="E101" s="55"/>
      <c r="F101" s="55"/>
      <c r="G101" s="55"/>
      <c r="H101" s="55"/>
      <c r="I101" s="55"/>
      <c r="J101" s="152" t="s">
        <v>168</v>
      </c>
    </row>
    <row r="102" spans="1:10" ht="7.5" customHeight="1" thickBot="1" x14ac:dyDescent="0.2">
      <c r="A102" s="43"/>
      <c r="B102" s="55"/>
      <c r="D102" s="45"/>
      <c r="E102" s="55"/>
      <c r="F102" s="55"/>
      <c r="G102" s="55"/>
      <c r="H102" s="55"/>
      <c r="I102" s="55"/>
      <c r="J102" s="152"/>
    </row>
    <row r="103" spans="1:10" ht="17.25" customHeight="1" thickBot="1" x14ac:dyDescent="0.2">
      <c r="A103" s="43"/>
      <c r="B103" s="133" t="s">
        <v>132</v>
      </c>
      <c r="C103" s="164" t="s">
        <v>234</v>
      </c>
      <c r="D103" s="45"/>
      <c r="E103" s="55"/>
      <c r="F103" s="55"/>
      <c r="G103" s="55"/>
      <c r="H103" s="55"/>
      <c r="I103" s="55"/>
      <c r="J103" s="152" t="s">
        <v>168</v>
      </c>
    </row>
    <row r="104" spans="1:10" ht="7.5" customHeight="1" thickBot="1" x14ac:dyDescent="0.2">
      <c r="A104" s="43"/>
      <c r="B104" s="55"/>
      <c r="D104" s="55"/>
      <c r="E104" s="55"/>
      <c r="G104" s="55"/>
      <c r="I104" s="131"/>
      <c r="J104" s="152"/>
    </row>
    <row r="105" spans="1:10" ht="17.25" customHeight="1" thickBot="1" x14ac:dyDescent="0.2">
      <c r="A105" s="43"/>
      <c r="B105" s="133" t="s">
        <v>133</v>
      </c>
      <c r="C105" s="164" t="s">
        <v>234</v>
      </c>
      <c r="E105" s="133"/>
      <c r="F105" s="130" t="s">
        <v>152</v>
      </c>
      <c r="G105" s="189">
        <v>1</v>
      </c>
      <c r="H105" s="190"/>
      <c r="I105" s="6" t="s">
        <v>156</v>
      </c>
      <c r="J105" s="142" t="s">
        <v>169</v>
      </c>
    </row>
    <row r="106" spans="1:10" ht="7.5" customHeight="1" thickBot="1" x14ac:dyDescent="0.2">
      <c r="A106" s="43"/>
      <c r="B106" s="55"/>
      <c r="D106" s="55"/>
      <c r="E106" s="55"/>
      <c r="F106" s="55"/>
      <c r="G106" s="55"/>
      <c r="H106" s="55"/>
      <c r="I106" s="55"/>
      <c r="J106" s="152"/>
    </row>
    <row r="107" spans="1:10" ht="17.25" customHeight="1" thickBot="1" x14ac:dyDescent="0.2">
      <c r="A107" s="43"/>
      <c r="B107" s="133" t="s">
        <v>126</v>
      </c>
      <c r="C107" s="164" t="str">
        <f>C90</f>
        <v>有</v>
      </c>
      <c r="E107" s="133"/>
      <c r="F107" s="130" t="s">
        <v>152</v>
      </c>
      <c r="G107" s="189">
        <v>5</v>
      </c>
      <c r="H107" s="190"/>
      <c r="I107" s="6" t="s">
        <v>151</v>
      </c>
      <c r="J107" s="142" t="s">
        <v>165</v>
      </c>
    </row>
    <row r="108" spans="1:10" ht="7.5" customHeight="1" thickBot="1" x14ac:dyDescent="0.2">
      <c r="A108" s="43"/>
      <c r="B108" s="55"/>
      <c r="D108" s="55"/>
      <c r="E108" s="55"/>
      <c r="F108" s="55"/>
      <c r="G108" s="55"/>
      <c r="H108" s="55"/>
      <c r="I108" s="55"/>
      <c r="J108" s="152"/>
    </row>
    <row r="109" spans="1:10" ht="17.25" customHeight="1" thickBot="1" x14ac:dyDescent="0.2">
      <c r="A109" s="43"/>
      <c r="B109" s="133" t="s">
        <v>128</v>
      </c>
      <c r="C109" s="164" t="s">
        <v>234</v>
      </c>
      <c r="E109" s="133"/>
      <c r="F109" s="130" t="s">
        <v>152</v>
      </c>
      <c r="G109" s="189">
        <v>3</v>
      </c>
      <c r="H109" s="190"/>
      <c r="I109" s="6" t="s">
        <v>154</v>
      </c>
      <c r="J109" s="142" t="s">
        <v>166</v>
      </c>
    </row>
    <row r="110" spans="1:10" ht="7.5" customHeight="1" thickBot="1" x14ac:dyDescent="0.2">
      <c r="A110" s="43"/>
      <c r="B110" s="55"/>
      <c r="D110" s="55"/>
      <c r="E110" s="55"/>
      <c r="F110" s="55"/>
      <c r="G110" s="55"/>
      <c r="H110" s="55"/>
      <c r="I110" s="55"/>
      <c r="J110" s="152"/>
    </row>
    <row r="111" spans="1:10" ht="17.25" customHeight="1" thickBot="1" x14ac:dyDescent="0.2">
      <c r="A111" s="43"/>
      <c r="B111" s="133" t="s">
        <v>135</v>
      </c>
      <c r="C111" s="164" t="s">
        <v>234</v>
      </c>
      <c r="E111" s="133"/>
      <c r="F111" s="130" t="s">
        <v>152</v>
      </c>
      <c r="G111" s="189">
        <v>1</v>
      </c>
      <c r="H111" s="190"/>
      <c r="I111" s="6" t="s">
        <v>151</v>
      </c>
      <c r="J111" s="142" t="s">
        <v>163</v>
      </c>
    </row>
    <row r="112" spans="1:10" ht="7.5" customHeight="1" thickBot="1" x14ac:dyDescent="0.2">
      <c r="A112" s="43"/>
      <c r="B112" s="55"/>
      <c r="D112" s="55"/>
      <c r="E112" s="55"/>
      <c r="F112" s="55"/>
      <c r="G112" s="55"/>
      <c r="H112" s="55"/>
      <c r="I112" s="55"/>
      <c r="J112" s="152"/>
    </row>
    <row r="113" spans="1:10" ht="17.25" customHeight="1" thickBot="1" x14ac:dyDescent="0.2">
      <c r="A113" s="43"/>
      <c r="B113" s="133" t="s">
        <v>134</v>
      </c>
      <c r="C113" s="164" t="s">
        <v>234</v>
      </c>
      <c r="E113" s="133"/>
      <c r="F113" s="130" t="s">
        <v>152</v>
      </c>
      <c r="G113" s="189">
        <v>5</v>
      </c>
      <c r="H113" s="190"/>
      <c r="I113" s="6" t="s">
        <v>151</v>
      </c>
      <c r="J113" s="142" t="s">
        <v>165</v>
      </c>
    </row>
    <row r="114" spans="1:10" ht="7.5" customHeight="1" thickBot="1" x14ac:dyDescent="0.2">
      <c r="A114" s="43"/>
      <c r="B114" s="55"/>
      <c r="D114" s="55"/>
      <c r="E114" s="55"/>
      <c r="F114" s="55"/>
      <c r="G114" s="55"/>
      <c r="H114" s="55"/>
      <c r="I114" s="55"/>
      <c r="J114" s="152"/>
    </row>
    <row r="115" spans="1:10" ht="17.25" customHeight="1" thickBot="1" x14ac:dyDescent="0.2">
      <c r="A115" s="43"/>
      <c r="B115" s="133" t="s">
        <v>127</v>
      </c>
      <c r="C115" s="164" t="s">
        <v>234</v>
      </c>
      <c r="E115" s="133"/>
      <c r="F115" s="130" t="s">
        <v>152</v>
      </c>
      <c r="G115" s="189">
        <v>20</v>
      </c>
      <c r="H115" s="190"/>
      <c r="I115" s="6" t="s">
        <v>154</v>
      </c>
      <c r="J115" s="142" t="s">
        <v>167</v>
      </c>
    </row>
    <row r="116" spans="1:10" ht="7.5" customHeight="1" thickBot="1" x14ac:dyDescent="0.2">
      <c r="A116" s="43"/>
      <c r="B116" s="55"/>
      <c r="D116" s="55"/>
      <c r="E116" s="55"/>
      <c r="F116" s="55"/>
      <c r="G116" s="55"/>
      <c r="H116" s="55"/>
      <c r="I116" s="55"/>
      <c r="J116" s="152"/>
    </row>
    <row r="117" spans="1:10" ht="17.25" customHeight="1" thickBot="1" x14ac:dyDescent="0.2">
      <c r="A117" s="43"/>
      <c r="B117" s="133" t="s">
        <v>136</v>
      </c>
      <c r="C117" s="164" t="s">
        <v>234</v>
      </c>
      <c r="E117" s="133"/>
      <c r="F117" s="130" t="s">
        <v>152</v>
      </c>
      <c r="G117" s="189">
        <v>10</v>
      </c>
      <c r="H117" s="190"/>
      <c r="I117" s="6" t="s">
        <v>155</v>
      </c>
      <c r="J117" s="142" t="s">
        <v>170</v>
      </c>
    </row>
    <row r="118" spans="1:10" ht="7.5" customHeight="1" thickBot="1" x14ac:dyDescent="0.2">
      <c r="A118" s="43"/>
      <c r="B118" s="55"/>
      <c r="D118" s="55"/>
      <c r="E118" s="55"/>
      <c r="F118" s="55"/>
      <c r="G118" s="55"/>
      <c r="H118" s="55"/>
      <c r="I118" s="55"/>
      <c r="J118" s="152"/>
    </row>
    <row r="119" spans="1:10" ht="17.25" customHeight="1" thickBot="1" x14ac:dyDescent="0.2">
      <c r="A119" s="43"/>
      <c r="B119" s="133" t="s">
        <v>137</v>
      </c>
      <c r="C119" s="164" t="s">
        <v>234</v>
      </c>
      <c r="E119" s="133"/>
      <c r="F119" s="130" t="s">
        <v>152</v>
      </c>
      <c r="G119" s="189">
        <v>1</v>
      </c>
      <c r="H119" s="190"/>
      <c r="I119" s="6" t="s">
        <v>154</v>
      </c>
      <c r="J119" s="142" t="s">
        <v>171</v>
      </c>
    </row>
    <row r="120" spans="1:10" ht="7.5" customHeight="1" thickBot="1" x14ac:dyDescent="0.2">
      <c r="A120" s="43"/>
      <c r="B120" s="55"/>
      <c r="D120" s="55"/>
      <c r="E120" s="55"/>
      <c r="F120" s="55"/>
      <c r="G120" s="55"/>
      <c r="H120" s="55"/>
      <c r="I120" s="55"/>
      <c r="J120" s="152"/>
    </row>
    <row r="121" spans="1:10" ht="17.25" customHeight="1" x14ac:dyDescent="0.15">
      <c r="A121" s="43"/>
      <c r="B121" s="45" t="s">
        <v>129</v>
      </c>
      <c r="C121" s="195"/>
      <c r="D121" s="196"/>
      <c r="E121" s="196"/>
      <c r="F121" s="196"/>
      <c r="G121" s="196"/>
      <c r="H121" s="196"/>
      <c r="I121" s="197"/>
      <c r="J121" s="152"/>
    </row>
    <row r="122" spans="1:10" ht="17.25" customHeight="1" thickBot="1" x14ac:dyDescent="0.2">
      <c r="A122" s="43"/>
      <c r="B122" s="45"/>
      <c r="C122" s="198"/>
      <c r="D122" s="199"/>
      <c r="E122" s="199"/>
      <c r="F122" s="199"/>
      <c r="G122" s="199"/>
      <c r="H122" s="199"/>
      <c r="I122" s="200"/>
      <c r="J122" s="152"/>
    </row>
    <row r="123" spans="1:10" ht="7.5" customHeight="1" x14ac:dyDescent="0.15">
      <c r="A123" s="43"/>
      <c r="B123" s="56"/>
      <c r="C123" s="45"/>
      <c r="D123" s="45"/>
      <c r="E123" s="55"/>
      <c r="F123" s="55"/>
      <c r="G123" s="55"/>
      <c r="H123" s="55"/>
      <c r="I123" s="55"/>
      <c r="J123" s="152"/>
    </row>
    <row r="124" spans="1:10" ht="17.25" customHeight="1" x14ac:dyDescent="0.15">
      <c r="A124" s="201" t="s">
        <v>185</v>
      </c>
      <c r="B124" s="202"/>
      <c r="C124" s="155"/>
      <c r="D124" s="155"/>
      <c r="E124" s="155"/>
      <c r="F124" s="155"/>
      <c r="G124" s="155"/>
      <c r="H124" s="155"/>
      <c r="I124" s="155"/>
      <c r="J124" s="158"/>
    </row>
    <row r="125" spans="1:10" ht="7.5" customHeight="1" thickBot="1" x14ac:dyDescent="0.2">
      <c r="A125" s="43"/>
      <c r="B125" s="56"/>
      <c r="C125" s="133"/>
      <c r="D125" s="133"/>
      <c r="E125" s="133"/>
      <c r="I125" s="130"/>
      <c r="J125" s="152"/>
    </row>
    <row r="126" spans="1:10" ht="17.25" customHeight="1" thickBot="1" x14ac:dyDescent="0.2">
      <c r="A126" s="43"/>
      <c r="B126" s="133" t="s">
        <v>138</v>
      </c>
      <c r="C126" s="164" t="s">
        <v>234</v>
      </c>
      <c r="E126" s="133"/>
      <c r="F126" s="130" t="s">
        <v>152</v>
      </c>
      <c r="G126" s="189">
        <v>3</v>
      </c>
      <c r="H126" s="190"/>
      <c r="I126" s="6" t="s">
        <v>157</v>
      </c>
      <c r="J126" s="142" t="s">
        <v>172</v>
      </c>
    </row>
    <row r="127" spans="1:10" ht="7.5" customHeight="1" thickBot="1" x14ac:dyDescent="0.2">
      <c r="A127" s="43"/>
      <c r="B127" s="55"/>
      <c r="D127" s="55"/>
      <c r="E127" s="55"/>
      <c r="G127" s="55"/>
      <c r="I127" s="131"/>
      <c r="J127" s="152"/>
    </row>
    <row r="128" spans="1:10" ht="17.25" customHeight="1" thickBot="1" x14ac:dyDescent="0.2">
      <c r="A128" s="43"/>
      <c r="B128" s="133" t="s">
        <v>139</v>
      </c>
      <c r="C128" s="164" t="s">
        <v>234</v>
      </c>
      <c r="E128" s="133"/>
      <c r="F128" s="130" t="s">
        <v>152</v>
      </c>
      <c r="G128" s="189">
        <v>3</v>
      </c>
      <c r="H128" s="190"/>
      <c r="I128" s="6" t="s">
        <v>157</v>
      </c>
      <c r="J128" s="142" t="s">
        <v>172</v>
      </c>
    </row>
    <row r="129" spans="1:10" ht="7.5" customHeight="1" thickBot="1" x14ac:dyDescent="0.2">
      <c r="A129" s="43"/>
      <c r="B129" s="55"/>
      <c r="D129" s="55"/>
      <c r="E129" s="55"/>
      <c r="G129" s="55"/>
      <c r="I129" s="131"/>
      <c r="J129" s="152"/>
    </row>
    <row r="130" spans="1:10" ht="17.25" customHeight="1" thickBot="1" x14ac:dyDescent="0.2">
      <c r="A130" s="43"/>
      <c r="B130" s="133" t="s">
        <v>140</v>
      </c>
      <c r="C130" s="164" t="s">
        <v>234</v>
      </c>
      <c r="E130" s="133"/>
      <c r="F130" s="130" t="s">
        <v>152</v>
      </c>
      <c r="G130" s="189">
        <v>10</v>
      </c>
      <c r="H130" s="190"/>
      <c r="I130" s="6" t="s">
        <v>158</v>
      </c>
      <c r="J130" s="142" t="s">
        <v>173</v>
      </c>
    </row>
    <row r="131" spans="1:10" ht="7.5" customHeight="1" thickBot="1" x14ac:dyDescent="0.2">
      <c r="A131" s="43"/>
      <c r="B131" s="55"/>
      <c r="D131" s="55"/>
      <c r="E131" s="55"/>
      <c r="F131" s="55"/>
      <c r="G131" s="55"/>
      <c r="H131" s="55"/>
      <c r="I131" s="55"/>
      <c r="J131" s="152"/>
    </row>
    <row r="132" spans="1:10" ht="17.25" customHeight="1" thickBot="1" x14ac:dyDescent="0.2">
      <c r="A132" s="43"/>
      <c r="B132" s="133" t="s">
        <v>141</v>
      </c>
      <c r="C132" s="164" t="s">
        <v>234</v>
      </c>
      <c r="E132" s="133"/>
      <c r="F132" s="130" t="s">
        <v>152</v>
      </c>
      <c r="G132" s="189">
        <v>10</v>
      </c>
      <c r="H132" s="190"/>
      <c r="I132" s="6" t="s">
        <v>159</v>
      </c>
      <c r="J132" s="142" t="s">
        <v>173</v>
      </c>
    </row>
    <row r="133" spans="1:10" ht="7.5" customHeight="1" thickBot="1" x14ac:dyDescent="0.2">
      <c r="A133" s="43"/>
      <c r="B133" s="55"/>
      <c r="D133" s="55"/>
      <c r="E133" s="55"/>
      <c r="F133" s="55"/>
      <c r="G133" s="55"/>
      <c r="H133" s="55"/>
      <c r="I133" s="55"/>
      <c r="J133" s="152"/>
    </row>
    <row r="134" spans="1:10" ht="17.25" customHeight="1" x14ac:dyDescent="0.15">
      <c r="A134" s="43"/>
      <c r="B134" s="45" t="s">
        <v>129</v>
      </c>
      <c r="C134" s="195"/>
      <c r="D134" s="196"/>
      <c r="E134" s="196"/>
      <c r="F134" s="196"/>
      <c r="G134" s="196"/>
      <c r="H134" s="196"/>
      <c r="I134" s="197"/>
      <c r="J134" s="152"/>
    </row>
    <row r="135" spans="1:10" ht="17.25" customHeight="1" thickBot="1" x14ac:dyDescent="0.2">
      <c r="A135" s="43"/>
      <c r="B135" s="45"/>
      <c r="C135" s="198"/>
      <c r="D135" s="199"/>
      <c r="E135" s="199"/>
      <c r="F135" s="199"/>
      <c r="G135" s="199"/>
      <c r="H135" s="199"/>
      <c r="I135" s="200"/>
      <c r="J135" s="152"/>
    </row>
    <row r="136" spans="1:10" ht="7.5" customHeight="1" x14ac:dyDescent="0.15">
      <c r="A136" s="43"/>
      <c r="B136" s="56"/>
      <c r="C136" s="45"/>
      <c r="D136" s="45"/>
      <c r="E136" s="55"/>
      <c r="F136" s="55"/>
      <c r="G136" s="55"/>
      <c r="H136" s="55"/>
      <c r="I136" s="55"/>
      <c r="J136" s="152"/>
    </row>
    <row r="137" spans="1:10" ht="17.25" customHeight="1" x14ac:dyDescent="0.15">
      <c r="A137" s="201" t="s">
        <v>186</v>
      </c>
      <c r="B137" s="202"/>
      <c r="C137" s="155"/>
      <c r="D137" s="155"/>
      <c r="E137" s="155"/>
      <c r="F137" s="155"/>
      <c r="G137" s="155"/>
      <c r="H137" s="155"/>
      <c r="I137" s="155"/>
      <c r="J137" s="158"/>
    </row>
    <row r="138" spans="1:10" ht="7.5" customHeight="1" thickBot="1" x14ac:dyDescent="0.2">
      <c r="A138" s="43"/>
      <c r="B138" s="56"/>
      <c r="C138" s="133"/>
      <c r="D138" s="133"/>
      <c r="E138" s="133"/>
      <c r="I138" s="130"/>
      <c r="J138" s="152"/>
    </row>
    <row r="139" spans="1:10" ht="17.25" customHeight="1" thickBot="1" x14ac:dyDescent="0.2">
      <c r="A139" s="43"/>
      <c r="B139" s="133" t="s">
        <v>142</v>
      </c>
      <c r="C139" s="164" t="s">
        <v>234</v>
      </c>
      <c r="E139" s="133"/>
      <c r="F139" s="130" t="s">
        <v>152</v>
      </c>
      <c r="G139" s="189">
        <v>100</v>
      </c>
      <c r="H139" s="190"/>
      <c r="I139" s="6" t="s">
        <v>156</v>
      </c>
      <c r="J139" s="142" t="s">
        <v>174</v>
      </c>
    </row>
    <row r="140" spans="1:10" ht="7.5" customHeight="1" thickBot="1" x14ac:dyDescent="0.2">
      <c r="A140" s="43"/>
      <c r="B140" s="55"/>
      <c r="D140" s="55"/>
      <c r="E140" s="55"/>
      <c r="G140" s="55"/>
      <c r="I140" s="131"/>
      <c r="J140" s="152"/>
    </row>
    <row r="141" spans="1:10" ht="17.25" customHeight="1" thickBot="1" x14ac:dyDescent="0.2">
      <c r="A141" s="43"/>
      <c r="B141" s="133" t="s">
        <v>143</v>
      </c>
      <c r="C141" s="164" t="s">
        <v>234</v>
      </c>
      <c r="E141" s="133"/>
      <c r="F141" s="130" t="s">
        <v>152</v>
      </c>
      <c r="G141" s="189">
        <v>100</v>
      </c>
      <c r="H141" s="190"/>
      <c r="I141" s="6" t="s">
        <v>156</v>
      </c>
      <c r="J141" s="142" t="s">
        <v>174</v>
      </c>
    </row>
    <row r="142" spans="1:10" ht="7.5" customHeight="1" thickBot="1" x14ac:dyDescent="0.2">
      <c r="A142" s="43"/>
      <c r="B142" s="55"/>
      <c r="D142" s="55"/>
      <c r="E142" s="55"/>
      <c r="G142" s="55"/>
      <c r="I142" s="131"/>
      <c r="J142" s="152"/>
    </row>
    <row r="143" spans="1:10" ht="17.25" customHeight="1" thickBot="1" x14ac:dyDescent="0.2">
      <c r="A143" s="43"/>
      <c r="B143" s="133" t="s">
        <v>144</v>
      </c>
      <c r="C143" s="164" t="s">
        <v>153</v>
      </c>
      <c r="E143" s="133"/>
      <c r="F143" s="130" t="s">
        <v>152</v>
      </c>
      <c r="G143" s="189"/>
      <c r="H143" s="190"/>
      <c r="I143" s="6" t="s">
        <v>154</v>
      </c>
      <c r="J143" s="142" t="s">
        <v>175</v>
      </c>
    </row>
    <row r="144" spans="1:10" ht="7.5" customHeight="1" thickBot="1" x14ac:dyDescent="0.2">
      <c r="A144" s="43"/>
      <c r="B144" s="55"/>
      <c r="D144" s="55"/>
      <c r="E144" s="55"/>
      <c r="F144" s="55"/>
      <c r="G144" s="55"/>
      <c r="H144" s="55"/>
      <c r="I144" s="55"/>
      <c r="J144" s="152"/>
    </row>
    <row r="145" spans="1:10" ht="17.25" customHeight="1" thickBot="1" x14ac:dyDescent="0.2">
      <c r="A145" s="43"/>
      <c r="B145" s="133" t="s">
        <v>145</v>
      </c>
      <c r="C145" s="164" t="s">
        <v>153</v>
      </c>
      <c r="E145" s="133"/>
      <c r="F145" s="130" t="s">
        <v>152</v>
      </c>
      <c r="G145" s="189"/>
      <c r="H145" s="190"/>
      <c r="I145" s="6" t="s">
        <v>154</v>
      </c>
      <c r="J145" s="142" t="s">
        <v>166</v>
      </c>
    </row>
    <row r="146" spans="1:10" ht="7.5" customHeight="1" thickBot="1" x14ac:dyDescent="0.2">
      <c r="A146" s="43"/>
      <c r="B146" s="55"/>
      <c r="D146" s="55"/>
      <c r="E146" s="55"/>
      <c r="F146" s="55"/>
      <c r="G146" s="55"/>
      <c r="H146" s="55"/>
      <c r="I146" s="55"/>
      <c r="J146" s="152"/>
    </row>
    <row r="147" spans="1:10" ht="17.25" customHeight="1" thickBot="1" x14ac:dyDescent="0.2">
      <c r="A147" s="43"/>
      <c r="B147" s="45" t="s">
        <v>129</v>
      </c>
      <c r="C147" s="236"/>
      <c r="D147" s="237"/>
      <c r="E147" s="237"/>
      <c r="F147" s="237"/>
      <c r="G147" s="237"/>
      <c r="H147" s="237"/>
      <c r="I147" s="238"/>
      <c r="J147" s="152"/>
    </row>
    <row r="148" spans="1:10" ht="7.5" customHeight="1" x14ac:dyDescent="0.15">
      <c r="A148" s="43"/>
      <c r="B148" s="56"/>
      <c r="C148" s="45"/>
      <c r="D148" s="45"/>
      <c r="E148" s="55"/>
      <c r="F148" s="55"/>
      <c r="G148" s="55"/>
      <c r="H148" s="55"/>
      <c r="I148" s="55"/>
      <c r="J148" s="152"/>
    </row>
    <row r="149" spans="1:10" ht="17.25" customHeight="1" x14ac:dyDescent="0.15">
      <c r="A149" s="201" t="s">
        <v>187</v>
      </c>
      <c r="B149" s="202"/>
      <c r="C149" s="153"/>
      <c r="D149" s="153"/>
      <c r="E149" s="157"/>
      <c r="F149" s="157"/>
      <c r="G149" s="157"/>
      <c r="H149" s="157"/>
      <c r="I149" s="157"/>
      <c r="J149" s="158"/>
    </row>
    <row r="150" spans="1:10" ht="7.5" customHeight="1" thickBot="1" x14ac:dyDescent="0.2">
      <c r="A150" s="43"/>
      <c r="B150" s="56"/>
      <c r="C150" s="45"/>
      <c r="D150" s="45"/>
      <c r="E150" s="55"/>
      <c r="F150" s="55"/>
      <c r="G150" s="55"/>
      <c r="H150" s="55"/>
      <c r="I150" s="55"/>
      <c r="J150" s="152"/>
    </row>
    <row r="151" spans="1:10" ht="17.25" customHeight="1" thickBot="1" x14ac:dyDescent="0.2">
      <c r="A151" s="43"/>
      <c r="B151" s="133" t="s">
        <v>146</v>
      </c>
      <c r="C151" s="164" t="s">
        <v>234</v>
      </c>
      <c r="E151" s="133"/>
      <c r="F151" s="130" t="s">
        <v>152</v>
      </c>
      <c r="G151" s="189">
        <v>100</v>
      </c>
      <c r="H151" s="190"/>
      <c r="I151" s="6" t="s">
        <v>156</v>
      </c>
      <c r="J151" s="142" t="s">
        <v>174</v>
      </c>
    </row>
    <row r="152" spans="1:10" ht="7.5" customHeight="1" thickBot="1" x14ac:dyDescent="0.2">
      <c r="A152" s="43"/>
      <c r="B152" s="55"/>
      <c r="D152" s="55"/>
      <c r="E152" s="55"/>
      <c r="G152" s="55"/>
      <c r="I152" s="131"/>
      <c r="J152" s="152"/>
    </row>
    <row r="153" spans="1:10" ht="17.25" customHeight="1" thickBot="1" x14ac:dyDescent="0.2">
      <c r="A153" s="43"/>
      <c r="B153" s="133" t="s">
        <v>147</v>
      </c>
      <c r="C153" s="164" t="s">
        <v>234</v>
      </c>
      <c r="E153" s="133"/>
      <c r="F153" s="130" t="s">
        <v>152</v>
      </c>
      <c r="G153" s="189">
        <v>50</v>
      </c>
      <c r="H153" s="190"/>
      <c r="I153" s="6" t="s">
        <v>156</v>
      </c>
      <c r="J153" s="142" t="s">
        <v>176</v>
      </c>
    </row>
    <row r="154" spans="1:10" ht="7.5" customHeight="1" thickBot="1" x14ac:dyDescent="0.2">
      <c r="A154" s="43"/>
      <c r="B154" s="55"/>
      <c r="D154" s="55"/>
      <c r="E154" s="55"/>
      <c r="G154" s="55"/>
      <c r="I154" s="131"/>
      <c r="J154" s="152"/>
    </row>
    <row r="155" spans="1:10" ht="17.25" customHeight="1" thickBot="1" x14ac:dyDescent="0.2">
      <c r="A155" s="43"/>
      <c r="B155" s="133" t="s">
        <v>148</v>
      </c>
      <c r="C155" s="164" t="s">
        <v>153</v>
      </c>
      <c r="E155" s="133"/>
      <c r="F155" s="130" t="s">
        <v>152</v>
      </c>
      <c r="G155" s="189"/>
      <c r="H155" s="190"/>
      <c r="I155" s="6" t="s">
        <v>156</v>
      </c>
      <c r="J155" s="142" t="s">
        <v>176</v>
      </c>
    </row>
    <row r="156" spans="1:10" ht="7.5" customHeight="1" thickBot="1" x14ac:dyDescent="0.2">
      <c r="A156" s="43"/>
      <c r="B156" s="55"/>
      <c r="D156" s="55"/>
      <c r="E156" s="55"/>
      <c r="F156" s="55"/>
      <c r="G156" s="55"/>
      <c r="H156" s="55"/>
      <c r="I156" s="55"/>
      <c r="J156" s="152"/>
    </row>
    <row r="157" spans="1:10" ht="17.25" customHeight="1" x14ac:dyDescent="0.15">
      <c r="A157" s="43"/>
      <c r="B157" s="45" t="s">
        <v>129</v>
      </c>
      <c r="C157" s="230"/>
      <c r="D157" s="231"/>
      <c r="E157" s="231"/>
      <c r="F157" s="231"/>
      <c r="G157" s="231"/>
      <c r="H157" s="231"/>
      <c r="I157" s="232"/>
      <c r="J157" s="152"/>
    </row>
    <row r="158" spans="1:10" ht="17.25" customHeight="1" thickBot="1" x14ac:dyDescent="0.2">
      <c r="A158" s="43"/>
      <c r="B158" s="56"/>
      <c r="C158" s="233"/>
      <c r="D158" s="234"/>
      <c r="E158" s="234"/>
      <c r="F158" s="234"/>
      <c r="G158" s="234"/>
      <c r="H158" s="234"/>
      <c r="I158" s="235"/>
      <c r="J158" s="152"/>
    </row>
    <row r="159" spans="1:10" ht="7.5" customHeight="1" x14ac:dyDescent="0.15">
      <c r="A159" s="43"/>
      <c r="B159" s="56"/>
      <c r="C159" s="45"/>
      <c r="D159" s="45"/>
      <c r="E159" s="55"/>
      <c r="F159" s="55"/>
      <c r="G159" s="55"/>
      <c r="H159" s="55"/>
      <c r="I159" s="55"/>
      <c r="J159" s="152"/>
    </row>
    <row r="160" spans="1:10" ht="17.25" customHeight="1" x14ac:dyDescent="0.15">
      <c r="A160" s="201" t="s">
        <v>188</v>
      </c>
      <c r="B160" s="202"/>
      <c r="C160" s="153"/>
      <c r="D160" s="153"/>
      <c r="E160" s="157"/>
      <c r="F160" s="157"/>
      <c r="G160" s="157"/>
      <c r="H160" s="157"/>
      <c r="I160" s="157"/>
      <c r="J160" s="158"/>
    </row>
    <row r="161" spans="1:16" ht="7.5" customHeight="1" thickBot="1" x14ac:dyDescent="0.2">
      <c r="A161" s="43"/>
      <c r="B161" s="56"/>
      <c r="C161" s="45"/>
      <c r="D161" s="45"/>
      <c r="E161" s="55"/>
      <c r="F161" s="55"/>
      <c r="G161" s="55"/>
      <c r="H161" s="55"/>
      <c r="I161" s="55"/>
      <c r="J161" s="152"/>
    </row>
    <row r="162" spans="1:16" ht="17.25" customHeight="1" thickBot="1" x14ac:dyDescent="0.2">
      <c r="A162" s="43"/>
      <c r="B162" s="133" t="s">
        <v>149</v>
      </c>
      <c r="C162" s="164" t="s">
        <v>234</v>
      </c>
      <c r="E162" s="133"/>
      <c r="F162" s="130" t="s">
        <v>152</v>
      </c>
      <c r="G162" s="189">
        <v>30</v>
      </c>
      <c r="H162" s="190"/>
      <c r="I162" s="6" t="s">
        <v>154</v>
      </c>
      <c r="J162" s="142" t="s">
        <v>167</v>
      </c>
    </row>
    <row r="163" spans="1:16" ht="7.5" customHeight="1" thickBot="1" x14ac:dyDescent="0.2">
      <c r="A163" s="43"/>
      <c r="B163" s="55"/>
      <c r="D163" s="55"/>
      <c r="E163" s="55"/>
      <c r="G163" s="55"/>
      <c r="I163" s="131"/>
      <c r="J163" s="152"/>
    </row>
    <row r="164" spans="1:16" ht="17.25" customHeight="1" thickBot="1" x14ac:dyDescent="0.2">
      <c r="A164" s="43"/>
      <c r="B164" s="133" t="s">
        <v>150</v>
      </c>
      <c r="C164" s="164" t="s">
        <v>153</v>
      </c>
      <c r="E164" s="133"/>
      <c r="F164" s="130" t="s">
        <v>152</v>
      </c>
      <c r="G164" s="189"/>
      <c r="H164" s="190"/>
      <c r="I164" s="6" t="s">
        <v>151</v>
      </c>
      <c r="J164" s="142" t="s">
        <v>164</v>
      </c>
    </row>
    <row r="165" spans="1:16" ht="7.5" customHeight="1" thickBot="1" x14ac:dyDescent="0.2">
      <c r="A165" s="43"/>
      <c r="B165" s="55"/>
      <c r="D165" s="55"/>
      <c r="E165" s="55"/>
      <c r="G165" s="55"/>
      <c r="I165" s="131"/>
      <c r="J165" s="152"/>
    </row>
    <row r="166" spans="1:16" ht="17.25" customHeight="1" x14ac:dyDescent="0.15">
      <c r="A166" s="43"/>
      <c r="B166" s="45" t="s">
        <v>129</v>
      </c>
      <c r="C166" s="230"/>
      <c r="D166" s="231"/>
      <c r="E166" s="231"/>
      <c r="F166" s="231"/>
      <c r="G166" s="231"/>
      <c r="H166" s="231"/>
      <c r="I166" s="232"/>
      <c r="J166" s="152"/>
    </row>
    <row r="167" spans="1:16" ht="17.25" customHeight="1" thickBot="1" x14ac:dyDescent="0.2">
      <c r="A167" s="43"/>
      <c r="B167" s="56"/>
      <c r="C167" s="233"/>
      <c r="D167" s="234"/>
      <c r="E167" s="234"/>
      <c r="F167" s="234"/>
      <c r="G167" s="234"/>
      <c r="H167" s="234"/>
      <c r="I167" s="235"/>
      <c r="J167" s="152"/>
    </row>
    <row r="168" spans="1:16" ht="7.5" customHeight="1" x14ac:dyDescent="0.15">
      <c r="A168" s="43"/>
      <c r="B168" s="56"/>
      <c r="C168" s="45"/>
      <c r="D168" s="45"/>
      <c r="E168" s="55"/>
      <c r="F168" s="55"/>
      <c r="G168" s="55"/>
      <c r="H168" s="55"/>
      <c r="I168" s="55"/>
      <c r="J168" s="152"/>
    </row>
    <row r="169" spans="1:16" ht="17.25" customHeight="1" x14ac:dyDescent="0.15">
      <c r="A169" s="192" t="s">
        <v>39</v>
      </c>
      <c r="B169" s="193"/>
      <c r="C169" s="121"/>
      <c r="D169" s="121"/>
      <c r="E169" s="121"/>
      <c r="F169" s="121"/>
      <c r="G169" s="121"/>
      <c r="H169" s="121"/>
      <c r="I169" s="121"/>
      <c r="J169" s="144"/>
    </row>
    <row r="170" spans="1:16" s="67" customFormat="1" ht="7.5" customHeight="1" x14ac:dyDescent="0.15">
      <c r="A170" s="39"/>
      <c r="B170" s="37"/>
      <c r="C170" s="37"/>
      <c r="D170" s="37"/>
      <c r="E170" s="37"/>
      <c r="F170" s="37"/>
      <c r="G170" s="37"/>
      <c r="H170" s="37"/>
      <c r="I170" s="37"/>
      <c r="J170" s="140"/>
    </row>
    <row r="171" spans="1:16" ht="17.25" customHeight="1" x14ac:dyDescent="0.15">
      <c r="A171" s="201" t="s">
        <v>189</v>
      </c>
      <c r="B171" s="202"/>
      <c r="C171" s="155"/>
      <c r="D171" s="155"/>
      <c r="E171" s="155"/>
      <c r="F171" s="155"/>
      <c r="G171" s="155"/>
      <c r="H171" s="155"/>
      <c r="I171" s="155"/>
      <c r="J171" s="154"/>
      <c r="L171" s="191" t="s">
        <v>210</v>
      </c>
      <c r="M171" s="191"/>
      <c r="N171" s="191"/>
      <c r="O171" s="191"/>
      <c r="P171" s="191"/>
    </row>
    <row r="172" spans="1:16" ht="7.5" customHeight="1" thickBot="1" x14ac:dyDescent="0.2">
      <c r="A172" s="116"/>
      <c r="B172" s="115"/>
      <c r="C172" s="67"/>
      <c r="D172" s="67"/>
      <c r="E172" s="67"/>
      <c r="F172" s="67"/>
      <c r="G172" s="67"/>
      <c r="H172" s="67"/>
      <c r="I172" s="67"/>
      <c r="J172" s="142"/>
      <c r="L172" s="191"/>
      <c r="M172" s="191"/>
      <c r="N172" s="191"/>
      <c r="O172" s="191"/>
      <c r="P172" s="191"/>
    </row>
    <row r="173" spans="1:16" ht="17.25" customHeight="1" thickBot="1" x14ac:dyDescent="0.2">
      <c r="A173" s="116"/>
      <c r="B173" s="115" t="s">
        <v>97</v>
      </c>
      <c r="C173" s="219" t="s">
        <v>111</v>
      </c>
      <c r="D173" s="220"/>
      <c r="E173" s="220"/>
      <c r="F173" s="220"/>
      <c r="G173" s="220"/>
      <c r="H173" s="220"/>
      <c r="I173" s="221"/>
      <c r="J173" s="142" t="s">
        <v>211</v>
      </c>
      <c r="L173" s="191"/>
      <c r="M173" s="191"/>
      <c r="N173" s="191"/>
      <c r="O173" s="191"/>
      <c r="P173" s="191"/>
    </row>
    <row r="174" spans="1:16" ht="7.5" customHeight="1" thickBot="1" x14ac:dyDescent="0.2">
      <c r="A174" s="116"/>
      <c r="B174" s="115"/>
      <c r="C174" s="36"/>
      <c r="D174" s="36"/>
      <c r="E174" s="36"/>
      <c r="F174" s="36"/>
      <c r="G174" s="36"/>
      <c r="H174" s="36"/>
      <c r="I174" s="36"/>
      <c r="J174" s="142"/>
      <c r="L174" s="191"/>
      <c r="M174" s="191"/>
      <c r="N174" s="191"/>
      <c r="O174" s="191"/>
      <c r="P174" s="191"/>
    </row>
    <row r="175" spans="1:16" ht="17.25" customHeight="1" thickBot="1" x14ac:dyDescent="0.2">
      <c r="A175" s="116"/>
      <c r="B175" s="115" t="s">
        <v>98</v>
      </c>
      <c r="C175" s="225">
        <v>4</v>
      </c>
      <c r="D175" s="226"/>
      <c r="E175" s="122" t="s">
        <v>42</v>
      </c>
      <c r="F175" s="122"/>
      <c r="G175" s="122"/>
      <c r="H175" s="122"/>
      <c r="I175" s="122"/>
      <c r="J175" s="142" t="s">
        <v>177</v>
      </c>
      <c r="L175" s="191"/>
      <c r="M175" s="191"/>
      <c r="N175" s="191"/>
      <c r="O175" s="191"/>
      <c r="P175" s="191"/>
    </row>
    <row r="176" spans="1:16" ht="7.5" customHeight="1" thickBot="1" x14ac:dyDescent="0.2">
      <c r="A176" s="116"/>
      <c r="B176" s="115"/>
      <c r="C176" s="122"/>
      <c r="D176" s="122"/>
      <c r="E176" s="122"/>
      <c r="F176" s="122"/>
      <c r="G176" s="122"/>
      <c r="H176" s="122"/>
      <c r="I176" s="122"/>
      <c r="J176" s="142"/>
    </row>
    <row r="177" spans="1:10" ht="17.25" customHeight="1" thickBot="1" x14ac:dyDescent="0.2">
      <c r="A177" s="116"/>
      <c r="B177" s="115" t="s">
        <v>101</v>
      </c>
      <c r="C177" s="219" t="s">
        <v>106</v>
      </c>
      <c r="D177" s="220"/>
      <c r="E177" s="220"/>
      <c r="F177" s="220"/>
      <c r="G177" s="220"/>
      <c r="H177" s="220"/>
      <c r="I177" s="221"/>
      <c r="J177" s="142" t="s">
        <v>110</v>
      </c>
    </row>
    <row r="178" spans="1:10" ht="7.5" customHeight="1" thickBot="1" x14ac:dyDescent="0.2">
      <c r="A178" s="43"/>
      <c r="B178" s="115"/>
      <c r="C178" s="36"/>
      <c r="D178" s="36"/>
      <c r="E178" s="36"/>
      <c r="F178" s="36"/>
      <c r="G178" s="36"/>
      <c r="H178" s="36"/>
      <c r="I178" s="36"/>
      <c r="J178" s="142"/>
    </row>
    <row r="179" spans="1:10" ht="17.25" customHeight="1" thickBot="1" x14ac:dyDescent="0.2">
      <c r="A179" s="116"/>
      <c r="B179" s="115" t="s">
        <v>99</v>
      </c>
      <c r="C179" s="219" t="s">
        <v>111</v>
      </c>
      <c r="D179" s="220"/>
      <c r="E179" s="220"/>
      <c r="F179" s="220"/>
      <c r="G179" s="220"/>
      <c r="H179" s="220"/>
      <c r="I179" s="221"/>
      <c r="J179" s="142" t="s">
        <v>211</v>
      </c>
    </row>
    <row r="180" spans="1:10" ht="7.5" customHeight="1" thickBot="1" x14ac:dyDescent="0.2">
      <c r="A180" s="43"/>
      <c r="B180" s="115"/>
      <c r="C180" s="36"/>
      <c r="D180" s="36"/>
      <c r="E180" s="36"/>
      <c r="F180" s="36"/>
      <c r="G180" s="36"/>
      <c r="H180" s="36"/>
      <c r="I180" s="36"/>
      <c r="J180" s="142"/>
    </row>
    <row r="181" spans="1:10" ht="17.25" customHeight="1" thickBot="1" x14ac:dyDescent="0.2">
      <c r="A181" s="116"/>
      <c r="B181" s="115" t="s">
        <v>100</v>
      </c>
      <c r="C181" s="225">
        <v>6</v>
      </c>
      <c r="D181" s="226"/>
      <c r="E181" s="122" t="s">
        <v>42</v>
      </c>
      <c r="F181" s="122"/>
      <c r="G181" s="122"/>
      <c r="H181" s="122"/>
      <c r="I181" s="122"/>
      <c r="J181" s="142" t="s">
        <v>259</v>
      </c>
    </row>
    <row r="182" spans="1:10" ht="7.5" customHeight="1" thickBot="1" x14ac:dyDescent="0.2">
      <c r="A182" s="116"/>
      <c r="B182" s="115"/>
      <c r="C182" s="122"/>
      <c r="D182" s="122"/>
      <c r="E182" s="122"/>
      <c r="F182" s="122"/>
      <c r="G182" s="122"/>
      <c r="H182" s="122"/>
      <c r="I182" s="122"/>
      <c r="J182" s="142"/>
    </row>
    <row r="183" spans="1:10" ht="17.25" customHeight="1" thickBot="1" x14ac:dyDescent="0.2">
      <c r="A183" s="116"/>
      <c r="B183" s="115" t="s">
        <v>102</v>
      </c>
      <c r="C183" s="219" t="s">
        <v>260</v>
      </c>
      <c r="D183" s="220"/>
      <c r="E183" s="220"/>
      <c r="F183" s="220"/>
      <c r="G183" s="220"/>
      <c r="H183" s="220"/>
      <c r="I183" s="221"/>
      <c r="J183" s="142" t="s">
        <v>105</v>
      </c>
    </row>
    <row r="184" spans="1:10" ht="7.5" customHeight="1" x14ac:dyDescent="0.15">
      <c r="A184" s="43"/>
      <c r="B184" s="56"/>
      <c r="C184" s="56"/>
      <c r="D184" s="56"/>
      <c r="E184" s="56"/>
      <c r="F184" s="56"/>
      <c r="G184" s="56"/>
      <c r="H184" s="56"/>
      <c r="I184" s="56"/>
      <c r="J184" s="142"/>
    </row>
    <row r="185" spans="1:10" ht="17.25" customHeight="1" x14ac:dyDescent="0.15">
      <c r="A185" s="201" t="s">
        <v>190</v>
      </c>
      <c r="B185" s="202"/>
      <c r="C185" s="155"/>
      <c r="D185" s="155"/>
      <c r="E185" s="155"/>
      <c r="F185" s="155"/>
      <c r="G185" s="155"/>
      <c r="H185" s="155"/>
      <c r="I185" s="155"/>
      <c r="J185" s="154"/>
    </row>
    <row r="186" spans="1:10" ht="7.5" customHeight="1" thickBot="1" x14ac:dyDescent="0.2">
      <c r="A186" s="116"/>
      <c r="B186" s="115"/>
      <c r="C186" s="36"/>
      <c r="D186" s="36"/>
      <c r="E186" s="36"/>
      <c r="F186" s="36"/>
      <c r="G186" s="36"/>
      <c r="H186" s="36"/>
      <c r="I186" s="36"/>
      <c r="J186" s="142"/>
    </row>
    <row r="187" spans="1:10" ht="17.25" customHeight="1" thickBot="1" x14ac:dyDescent="0.2">
      <c r="A187" s="116"/>
      <c r="B187" s="115" t="s">
        <v>93</v>
      </c>
      <c r="C187" s="219" t="s">
        <v>92</v>
      </c>
      <c r="D187" s="220"/>
      <c r="E187" s="220"/>
      <c r="F187" s="220"/>
      <c r="G187" s="220"/>
      <c r="H187" s="220"/>
      <c r="I187" s="221"/>
      <c r="J187" s="142" t="s">
        <v>92</v>
      </c>
    </row>
    <row r="188" spans="1:10" ht="7.5" customHeight="1" thickBot="1" x14ac:dyDescent="0.2">
      <c r="A188" s="116"/>
      <c r="B188" s="115"/>
      <c r="C188" s="36"/>
      <c r="D188" s="36"/>
      <c r="E188" s="36"/>
      <c r="F188" s="36"/>
      <c r="G188" s="36"/>
      <c r="H188" s="36"/>
      <c r="I188" s="36"/>
      <c r="J188" s="142"/>
    </row>
    <row r="189" spans="1:10" ht="17.25" customHeight="1" thickBot="1" x14ac:dyDescent="0.2">
      <c r="A189" s="116"/>
      <c r="B189" s="115" t="s">
        <v>94</v>
      </c>
      <c r="C189" s="225">
        <v>4</v>
      </c>
      <c r="D189" s="226"/>
      <c r="E189" s="122" t="s">
        <v>42</v>
      </c>
      <c r="F189" s="122"/>
      <c r="G189" s="122"/>
      <c r="H189" s="122"/>
      <c r="I189" s="122"/>
      <c r="J189" s="142" t="s">
        <v>177</v>
      </c>
    </row>
    <row r="190" spans="1:10" ht="7.5" customHeight="1" thickBot="1" x14ac:dyDescent="0.2">
      <c r="A190" s="116"/>
      <c r="B190" s="115"/>
      <c r="C190" s="122"/>
      <c r="D190" s="122"/>
      <c r="E190" s="122"/>
      <c r="F190" s="122"/>
      <c r="G190" s="122"/>
      <c r="H190" s="122"/>
      <c r="I190" s="122"/>
      <c r="J190" s="142"/>
    </row>
    <row r="191" spans="1:10" ht="17.25" customHeight="1" thickBot="1" x14ac:dyDescent="0.2">
      <c r="A191" s="116"/>
      <c r="B191" s="115" t="s">
        <v>103</v>
      </c>
      <c r="C191" s="219" t="s">
        <v>105</v>
      </c>
      <c r="D191" s="220"/>
      <c r="E191" s="220"/>
      <c r="F191" s="220"/>
      <c r="G191" s="220"/>
      <c r="H191" s="220"/>
      <c r="I191" s="221"/>
      <c r="J191" s="142" t="s">
        <v>105</v>
      </c>
    </row>
    <row r="192" spans="1:10" ht="7.5" customHeight="1" x14ac:dyDescent="0.15">
      <c r="A192" s="116"/>
      <c r="B192" s="115"/>
      <c r="C192" s="36"/>
      <c r="D192" s="36"/>
      <c r="E192" s="36"/>
      <c r="F192" s="36"/>
      <c r="G192" s="36"/>
      <c r="H192" s="36"/>
      <c r="I192" s="36"/>
      <c r="J192" s="142"/>
    </row>
    <row r="193" spans="1:10" ht="7.5" customHeight="1" thickBot="1" x14ac:dyDescent="0.2">
      <c r="A193" s="116"/>
      <c r="B193" s="115"/>
      <c r="C193" s="36"/>
      <c r="D193" s="36"/>
      <c r="E193" s="36"/>
      <c r="F193" s="36"/>
      <c r="G193" s="36"/>
      <c r="H193" s="36"/>
      <c r="I193" s="36"/>
      <c r="J193" s="142"/>
    </row>
    <row r="194" spans="1:10" ht="17.25" customHeight="1" thickBot="1" x14ac:dyDescent="0.2">
      <c r="A194" s="116"/>
      <c r="B194" s="115" t="s">
        <v>95</v>
      </c>
      <c r="C194" s="219" t="s">
        <v>111</v>
      </c>
      <c r="D194" s="220"/>
      <c r="E194" s="220"/>
      <c r="F194" s="220"/>
      <c r="G194" s="220"/>
      <c r="H194" s="220"/>
      <c r="I194" s="221"/>
      <c r="J194" s="142" t="s">
        <v>211</v>
      </c>
    </row>
    <row r="195" spans="1:10" ht="7.5" customHeight="1" thickBot="1" x14ac:dyDescent="0.2">
      <c r="A195" s="116"/>
      <c r="B195" s="115"/>
      <c r="C195" s="36"/>
      <c r="D195" s="36"/>
      <c r="E195" s="36"/>
      <c r="F195" s="36"/>
      <c r="G195" s="36"/>
      <c r="H195" s="36"/>
      <c r="I195" s="36"/>
      <c r="J195" s="142"/>
    </row>
    <row r="196" spans="1:10" ht="17.25" customHeight="1" thickBot="1" x14ac:dyDescent="0.2">
      <c r="A196" s="116"/>
      <c r="B196" s="115" t="s">
        <v>96</v>
      </c>
      <c r="C196" s="225">
        <v>5</v>
      </c>
      <c r="D196" s="226"/>
      <c r="E196" s="122" t="s">
        <v>42</v>
      </c>
      <c r="F196" s="122"/>
      <c r="G196" s="122"/>
      <c r="H196" s="122"/>
      <c r="I196" s="122"/>
      <c r="J196" s="142" t="s">
        <v>178</v>
      </c>
    </row>
    <row r="197" spans="1:10" ht="7.5" customHeight="1" thickBot="1" x14ac:dyDescent="0.2">
      <c r="A197" s="116"/>
      <c r="B197" s="115"/>
      <c r="C197" s="122"/>
      <c r="D197" s="122"/>
      <c r="E197" s="122"/>
      <c r="F197" s="122"/>
      <c r="G197" s="122"/>
      <c r="H197" s="122"/>
      <c r="I197" s="122"/>
      <c r="J197" s="142"/>
    </row>
    <row r="198" spans="1:10" ht="17.25" customHeight="1" thickBot="1" x14ac:dyDescent="0.2">
      <c r="A198" s="116"/>
      <c r="B198" s="115" t="s">
        <v>104</v>
      </c>
      <c r="C198" s="219" t="s">
        <v>112</v>
      </c>
      <c r="D198" s="220"/>
      <c r="E198" s="220"/>
      <c r="F198" s="220"/>
      <c r="G198" s="220"/>
      <c r="H198" s="220"/>
      <c r="I198" s="221"/>
      <c r="J198" s="142" t="s">
        <v>212</v>
      </c>
    </row>
    <row r="199" spans="1:10" ht="7.5" customHeight="1" x14ac:dyDescent="0.15">
      <c r="A199" s="134"/>
      <c r="B199" s="135"/>
      <c r="C199" s="136"/>
      <c r="D199" s="136"/>
      <c r="E199" s="136"/>
      <c r="F199" s="136"/>
      <c r="G199" s="136"/>
      <c r="H199" s="136"/>
      <c r="I199" s="136"/>
      <c r="J199" s="143"/>
    </row>
  </sheetData>
  <sheetProtection sheet="1" objects="1" scenarios="1" selectLockedCells="1"/>
  <mergeCells count="108">
    <mergeCell ref="L171:P175"/>
    <mergeCell ref="C191:I191"/>
    <mergeCell ref="C198:I198"/>
    <mergeCell ref="A185:B185"/>
    <mergeCell ref="A171:B171"/>
    <mergeCell ref="C183:I183"/>
    <mergeCell ref="C187:I187"/>
    <mergeCell ref="C194:I194"/>
    <mergeCell ref="C189:D189"/>
    <mergeCell ref="C196:D196"/>
    <mergeCell ref="C179:I179"/>
    <mergeCell ref="C173:I173"/>
    <mergeCell ref="C175:D175"/>
    <mergeCell ref="C181:D181"/>
    <mergeCell ref="C177:I177"/>
    <mergeCell ref="A4:J4"/>
    <mergeCell ref="C58:I58"/>
    <mergeCell ref="A20:B20"/>
    <mergeCell ref="G22:H22"/>
    <mergeCell ref="C22:D22"/>
    <mergeCell ref="E22:F22"/>
    <mergeCell ref="C24:D24"/>
    <mergeCell ref="E24:F24"/>
    <mergeCell ref="G24:H24"/>
    <mergeCell ref="C28:D28"/>
    <mergeCell ref="C54:I54"/>
    <mergeCell ref="C7:I7"/>
    <mergeCell ref="A7:B7"/>
    <mergeCell ref="A50:B50"/>
    <mergeCell ref="A8:B8"/>
    <mergeCell ref="C36:I36"/>
    <mergeCell ref="C40:I40"/>
    <mergeCell ref="C42:I42"/>
    <mergeCell ref="C12:I12"/>
    <mergeCell ref="C14:I14"/>
    <mergeCell ref="C16:I16"/>
    <mergeCell ref="C34:I34"/>
    <mergeCell ref="C18:I18"/>
    <mergeCell ref="A44:B44"/>
    <mergeCell ref="A169:B169"/>
    <mergeCell ref="A64:B64"/>
    <mergeCell ref="C66:I66"/>
    <mergeCell ref="C70:D70"/>
    <mergeCell ref="C72:D72"/>
    <mergeCell ref="F72:H72"/>
    <mergeCell ref="C68:I68"/>
    <mergeCell ref="C166:I167"/>
    <mergeCell ref="A99:B99"/>
    <mergeCell ref="A124:B124"/>
    <mergeCell ref="A137:B137"/>
    <mergeCell ref="A149:B149"/>
    <mergeCell ref="A160:B160"/>
    <mergeCell ref="G82:H82"/>
    <mergeCell ref="G84:H84"/>
    <mergeCell ref="G86:H86"/>
    <mergeCell ref="G88:H88"/>
    <mergeCell ref="G90:H90"/>
    <mergeCell ref="C157:I158"/>
    <mergeCell ref="C147:I147"/>
    <mergeCell ref="G141:H141"/>
    <mergeCell ref="G145:H145"/>
    <mergeCell ref="G113:H113"/>
    <mergeCell ref="G115:H115"/>
    <mergeCell ref="A38:B38"/>
    <mergeCell ref="A32:B32"/>
    <mergeCell ref="C52:I52"/>
    <mergeCell ref="E28:F28"/>
    <mergeCell ref="G28:H28"/>
    <mergeCell ref="C48:I48"/>
    <mergeCell ref="C46:I46"/>
    <mergeCell ref="A62:B62"/>
    <mergeCell ref="A30:J30"/>
    <mergeCell ref="G117:H117"/>
    <mergeCell ref="G119:H119"/>
    <mergeCell ref="G153:H153"/>
    <mergeCell ref="G155:H155"/>
    <mergeCell ref="G162:H162"/>
    <mergeCell ref="L16:P20"/>
    <mergeCell ref="L30:P38"/>
    <mergeCell ref="O42:P48"/>
    <mergeCell ref="C60:I60"/>
    <mergeCell ref="L54:P56"/>
    <mergeCell ref="L22:P28"/>
    <mergeCell ref="G26:I26"/>
    <mergeCell ref="G164:H164"/>
    <mergeCell ref="G126:H126"/>
    <mergeCell ref="G128:H128"/>
    <mergeCell ref="G130:H130"/>
    <mergeCell ref="G132:H132"/>
    <mergeCell ref="G139:H139"/>
    <mergeCell ref="L68:P72"/>
    <mergeCell ref="L74:P78"/>
    <mergeCell ref="A78:J78"/>
    <mergeCell ref="L80:P88"/>
    <mergeCell ref="C134:I135"/>
    <mergeCell ref="C121:I122"/>
    <mergeCell ref="C96:I97"/>
    <mergeCell ref="A80:B80"/>
    <mergeCell ref="G151:H151"/>
    <mergeCell ref="G105:H105"/>
    <mergeCell ref="G107:H107"/>
    <mergeCell ref="G109:H109"/>
    <mergeCell ref="G111:H111"/>
    <mergeCell ref="A74:B74"/>
    <mergeCell ref="C76:I76"/>
    <mergeCell ref="G92:H92"/>
    <mergeCell ref="G94:H94"/>
    <mergeCell ref="G143:H143"/>
  </mergeCells>
  <phoneticPr fontId="9"/>
  <dataValidations count="13">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56">
      <formula1>"○,-"</formula1>
    </dataValidation>
    <dataValidation type="list" allowBlank="1" showInputMessage="1" showErrorMessage="1" sqref="C72:D72">
      <formula1>"徒歩,車両"</formula1>
    </dataValidation>
    <dataValidation type="list" allowBlank="1" showInputMessage="1" showErrorMessage="1" sqref="C175:D175 C189:D189 C181:D181 C196:D196">
      <formula1>"１,２,３,４,５,６,７,８,９,１０,１１,１２"</formula1>
    </dataValidation>
    <dataValidation type="list" allowBlank="1" showInputMessage="1" sqref="C177:I177 C183:I183">
      <formula1>"防災情報及び避難誘導,防災情報,避難誘導"</formula1>
    </dataValidation>
    <dataValidation type="list" allowBlank="1" showInputMessage="1" sqref="C173:I173 C179:I179 C187:I187 C194:I194">
      <formula1>"新規採用の従業員,全従業員"</formula1>
    </dataValidation>
    <dataValidation type="list" allowBlank="1" showInputMessage="1" sqref="C191:I191 C198:I198">
      <formula1>"避難誘導,情報収集・伝達,情報収集・伝達及び避難誘導"</formula1>
    </dataValidation>
    <dataValidation type="list" allowBlank="1" showInputMessage="1" sqref="C52:I52">
      <formula1>"ファックス,メール,電話"</formula1>
    </dataValidation>
    <dataValidation type="list" allowBlank="1" showInputMessage="1" showErrorMessage="1" sqref="G26:I26">
      <formula1>"平日と同じ,平日と異なる"</formula1>
    </dataValidation>
    <dataValidation operator="greaterThanOrEqual" allowBlank="1" showInputMessage="1" showErrorMessage="1" sqref="G82 G84 G86 G88 G90 G92 G94 G117 G119 G105 G107 G109 G111 G113 G115 G126 G128 G130 G132 G139 G141 G143 G145 G151 G153 G155 G162 G164"/>
    <dataValidation type="list" allowBlank="1" showInputMessage="1" showErrorMessage="1" sqref="C82 C84 C86 C88 C90 C92 C94 C101 C105 C107 C109 C111 C113 C115 C117 C119 C103 C153 C130 C132 C126 C143 C145 C164 C128 C139 C155 C141 C151 C162">
      <formula1>"有,無"</formula1>
    </dataValidation>
  </dataValidations>
  <pageMargins left="0.70866141732283472" right="0.70866141732283472" top="0.74803149606299213" bottom="0.74803149606299213" header="0.31496062992125984" footer="0.31496062992125984"/>
  <pageSetup paperSize="9" scale="80" orientation="portrait" r:id="rId1"/>
  <rowBreaks count="2" manualBreakCount="2">
    <brk id="61" max="16383" man="1"/>
    <brk id="12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9"/>
  <sheetViews>
    <sheetView showGridLines="0" view="pageBreakPreview" topLeftCell="A16" zoomScale="90" zoomScaleNormal="100" zoomScaleSheetLayoutView="90" workbookViewId="0">
      <selection activeCell="K230" sqref="K230"/>
    </sheetView>
  </sheetViews>
  <sheetFormatPr defaultRowHeight="13.5" x14ac:dyDescent="0.15"/>
  <cols>
    <col min="1" max="1" width="9" style="4" customWidth="1"/>
    <col min="2" max="10" width="9" style="4"/>
    <col min="11" max="11" width="89.5"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284" t="s">
        <v>25</v>
      </c>
      <c r="B16" s="284"/>
      <c r="C16" s="284"/>
      <c r="D16" s="284"/>
      <c r="E16" s="284"/>
      <c r="F16" s="284"/>
      <c r="G16" s="284"/>
      <c r="H16" s="284"/>
      <c r="I16" s="284"/>
      <c r="J16" s="284"/>
      <c r="K16" s="8"/>
    </row>
    <row r="17" spans="1:11" ht="17.25" customHeight="1" x14ac:dyDescent="0.15">
      <c r="A17" s="284"/>
      <c r="B17" s="284"/>
      <c r="C17" s="284"/>
      <c r="D17" s="284"/>
      <c r="E17" s="284"/>
      <c r="F17" s="284"/>
      <c r="G17" s="284"/>
      <c r="H17" s="284"/>
      <c r="I17" s="284"/>
      <c r="J17" s="284"/>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286" t="str">
        <f>入力シート!C12</f>
        <v>岐南町役場</v>
      </c>
      <c r="B31" s="286"/>
      <c r="C31" s="286"/>
      <c r="D31" s="286"/>
      <c r="E31" s="286"/>
      <c r="F31" s="286"/>
      <c r="G31" s="286"/>
      <c r="H31" s="286"/>
      <c r="I31" s="286"/>
      <c r="J31" s="286"/>
      <c r="K31" s="7"/>
    </row>
    <row r="32" spans="1:11" ht="17.25" customHeight="1" x14ac:dyDescent="0.15">
      <c r="A32" s="286"/>
      <c r="B32" s="286"/>
      <c r="C32" s="286"/>
      <c r="D32" s="286"/>
      <c r="E32" s="286"/>
      <c r="F32" s="286"/>
      <c r="G32" s="286"/>
      <c r="H32" s="286"/>
      <c r="I32" s="286"/>
      <c r="J32" s="286"/>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285" t="str">
        <f ca="1">入力シート!C10&amp;"年 "&amp;入力シート!E10&amp;"月　作成"</f>
        <v>2018年 1月　作成</v>
      </c>
      <c r="B37" s="285"/>
      <c r="C37" s="285"/>
      <c r="D37" s="285"/>
      <c r="E37" s="285"/>
      <c r="F37" s="285"/>
      <c r="G37" s="285"/>
      <c r="H37" s="285"/>
      <c r="I37" s="285"/>
      <c r="J37" s="285"/>
    </row>
    <row r="38" spans="1:11" ht="17.25" customHeight="1" x14ac:dyDescent="0.15">
      <c r="A38" s="285"/>
      <c r="B38" s="285"/>
      <c r="C38" s="285"/>
      <c r="D38" s="285"/>
      <c r="E38" s="285"/>
      <c r="F38" s="285"/>
      <c r="G38" s="285"/>
      <c r="H38" s="285"/>
      <c r="I38" s="285"/>
      <c r="J38" s="285"/>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49" t="s">
        <v>3</v>
      </c>
      <c r="B48" s="249"/>
      <c r="C48" s="249"/>
      <c r="D48" s="249"/>
      <c r="E48" s="249"/>
      <c r="F48" s="249"/>
      <c r="G48" s="249"/>
      <c r="H48" s="249"/>
      <c r="I48" s="249"/>
      <c r="J48" s="249"/>
      <c r="K48" s="10"/>
    </row>
    <row r="49" spans="1:25" ht="17.25" customHeight="1" x14ac:dyDescent="0.15">
      <c r="A49" s="293" t="s">
        <v>54</v>
      </c>
      <c r="B49" s="293"/>
      <c r="C49" s="293"/>
      <c r="D49" s="293"/>
      <c r="E49" s="293"/>
      <c r="F49" s="293"/>
      <c r="G49" s="293"/>
      <c r="H49" s="293"/>
      <c r="I49" s="293"/>
      <c r="J49" s="293"/>
      <c r="K49" s="12"/>
      <c r="Y49" s="4" t="s">
        <v>26</v>
      </c>
    </row>
    <row r="50" spans="1:25" ht="17.25" customHeight="1" x14ac:dyDescent="0.15">
      <c r="A50" s="293"/>
      <c r="B50" s="293"/>
      <c r="C50" s="293"/>
      <c r="D50" s="293"/>
      <c r="E50" s="293"/>
      <c r="F50" s="293"/>
      <c r="G50" s="293"/>
      <c r="H50" s="293"/>
      <c r="I50" s="293"/>
      <c r="J50" s="293"/>
      <c r="K50" s="12"/>
    </row>
    <row r="51" spans="1:25" ht="17.25" customHeight="1" x14ac:dyDescent="0.15">
      <c r="A51" s="12"/>
      <c r="B51" s="12"/>
      <c r="C51" s="12"/>
      <c r="D51" s="12"/>
      <c r="E51" s="76"/>
      <c r="F51" s="12"/>
      <c r="G51" s="12"/>
      <c r="H51" s="12"/>
      <c r="I51" s="12"/>
      <c r="J51" s="12"/>
      <c r="K51" s="12"/>
    </row>
    <row r="52" spans="1:25" ht="17.25" customHeight="1" x14ac:dyDescent="0.15">
      <c r="A52" s="248" t="s">
        <v>55</v>
      </c>
      <c r="B52" s="248"/>
      <c r="C52" s="248"/>
      <c r="D52" s="248"/>
      <c r="E52" s="248"/>
      <c r="F52" s="248"/>
      <c r="G52" s="248"/>
      <c r="H52" s="248"/>
      <c r="I52" s="248"/>
      <c r="J52" s="248"/>
      <c r="K52" s="85"/>
    </row>
    <row r="53" spans="1:25" ht="17.25" customHeight="1" x14ac:dyDescent="0.15">
      <c r="A53" s="248" t="s">
        <v>56</v>
      </c>
      <c r="B53" s="248"/>
      <c r="C53" s="248"/>
      <c r="D53" s="248"/>
      <c r="E53" s="248"/>
      <c r="F53" s="248"/>
      <c r="G53" s="248"/>
      <c r="H53" s="248"/>
      <c r="I53" s="248"/>
      <c r="J53" s="248"/>
      <c r="K53" s="85"/>
    </row>
    <row r="54" spans="1:25" ht="17.25" customHeight="1" x14ac:dyDescent="0.15">
      <c r="A54" s="248"/>
      <c r="B54" s="248"/>
      <c r="C54" s="248"/>
      <c r="D54" s="248"/>
      <c r="E54" s="248"/>
      <c r="F54" s="248"/>
      <c r="G54" s="248"/>
      <c r="H54" s="248"/>
      <c r="I54" s="248"/>
      <c r="J54" s="248"/>
      <c r="K54" s="85"/>
    </row>
    <row r="55" spans="1:25" ht="17.25" customHeight="1" x14ac:dyDescent="0.15">
      <c r="A55" s="85"/>
      <c r="B55" s="85"/>
      <c r="C55" s="85"/>
      <c r="D55" s="85"/>
      <c r="E55" s="85"/>
      <c r="F55" s="85"/>
      <c r="G55" s="85"/>
      <c r="H55" s="85"/>
      <c r="I55" s="85"/>
      <c r="J55" s="85"/>
      <c r="K55" s="85"/>
    </row>
    <row r="56" spans="1:25" ht="17.25" x14ac:dyDescent="0.15">
      <c r="A56" s="249" t="s">
        <v>57</v>
      </c>
      <c r="B56" s="249"/>
      <c r="C56" s="249"/>
      <c r="D56" s="249"/>
      <c r="E56" s="249"/>
      <c r="F56" s="249"/>
      <c r="G56" s="249"/>
      <c r="H56" s="249"/>
      <c r="I56" s="249"/>
      <c r="J56" s="249"/>
      <c r="K56" s="10"/>
    </row>
    <row r="57" spans="1:25" ht="18" customHeight="1" x14ac:dyDescent="0.15">
      <c r="A57" s="248" t="s">
        <v>58</v>
      </c>
      <c r="B57" s="248"/>
      <c r="C57" s="248"/>
      <c r="D57" s="248"/>
      <c r="E57" s="248"/>
      <c r="F57" s="248"/>
      <c r="G57" s="248"/>
      <c r="H57" s="248"/>
      <c r="I57" s="248"/>
      <c r="J57" s="248"/>
      <c r="K57" s="12"/>
    </row>
    <row r="58" spans="1:25" ht="18" x14ac:dyDescent="0.15">
      <c r="A58" s="11"/>
      <c r="B58" s="11"/>
      <c r="C58" s="11"/>
      <c r="D58" s="11"/>
      <c r="E58" s="11"/>
      <c r="F58" s="11"/>
      <c r="G58" s="11"/>
      <c r="H58" s="11"/>
      <c r="I58" s="11"/>
      <c r="J58" s="11"/>
      <c r="K58" s="11"/>
    </row>
    <row r="59" spans="1:25" ht="18" x14ac:dyDescent="0.15">
      <c r="A59" s="258" t="s">
        <v>68</v>
      </c>
      <c r="B59" s="258"/>
      <c r="C59" s="258"/>
      <c r="D59" s="258"/>
      <c r="E59" s="258"/>
      <c r="F59" s="258"/>
      <c r="G59" s="258"/>
      <c r="H59" s="258"/>
      <c r="I59" s="258"/>
      <c r="J59" s="258"/>
      <c r="K59" s="11"/>
    </row>
    <row r="60" spans="1:25" ht="18.75" thickBot="1" x14ac:dyDescent="0.2">
      <c r="A60" s="11"/>
      <c r="B60" s="11"/>
      <c r="C60" s="11"/>
      <c r="D60" s="11"/>
      <c r="E60" s="11"/>
      <c r="F60" s="11"/>
      <c r="G60" s="11"/>
      <c r="H60" s="11"/>
      <c r="I60" s="11"/>
      <c r="J60" s="11"/>
      <c r="K60" s="11"/>
    </row>
    <row r="61" spans="1:25" ht="18" x14ac:dyDescent="0.15">
      <c r="A61" s="11"/>
      <c r="B61" s="296" t="s">
        <v>63</v>
      </c>
      <c r="C61" s="297"/>
      <c r="D61" s="297"/>
      <c r="E61" s="297"/>
      <c r="F61" s="297"/>
      <c r="G61" s="297"/>
      <c r="H61" s="297"/>
      <c r="I61" s="298"/>
      <c r="J61" s="11"/>
      <c r="K61" s="11"/>
    </row>
    <row r="62" spans="1:25" ht="18" x14ac:dyDescent="0.15">
      <c r="A62" s="11"/>
      <c r="B62" s="279" t="s">
        <v>59</v>
      </c>
      <c r="C62" s="280"/>
      <c r="D62" s="280"/>
      <c r="E62" s="281"/>
      <c r="F62" s="282" t="s">
        <v>60</v>
      </c>
      <c r="G62" s="280"/>
      <c r="H62" s="280"/>
      <c r="I62" s="283"/>
      <c r="J62" s="11"/>
      <c r="K62" s="11"/>
    </row>
    <row r="63" spans="1:25" ht="18" x14ac:dyDescent="0.15">
      <c r="A63" s="11"/>
      <c r="B63" s="279" t="s">
        <v>61</v>
      </c>
      <c r="C63" s="307"/>
      <c r="D63" s="282" t="s">
        <v>62</v>
      </c>
      <c r="E63" s="307"/>
      <c r="F63" s="282" t="s">
        <v>61</v>
      </c>
      <c r="G63" s="307"/>
      <c r="H63" s="282" t="s">
        <v>62</v>
      </c>
      <c r="I63" s="308"/>
      <c r="J63" s="11"/>
      <c r="K63" s="11"/>
    </row>
    <row r="64" spans="1:25" ht="18" x14ac:dyDescent="0.15">
      <c r="A64" s="11"/>
      <c r="B64" s="299" t="s">
        <v>64</v>
      </c>
      <c r="C64" s="300"/>
      <c r="D64" s="301" t="s">
        <v>64</v>
      </c>
      <c r="E64" s="300"/>
      <c r="F64" s="92"/>
      <c r="G64" s="93"/>
      <c r="H64" s="92"/>
      <c r="I64" s="94"/>
      <c r="J64" s="11"/>
      <c r="K64" s="11"/>
    </row>
    <row r="65" spans="1:11" ht="18" x14ac:dyDescent="0.15">
      <c r="A65" s="11"/>
      <c r="B65" s="273" t="str">
        <f>入力シート!I22&amp;"名"</f>
        <v>50名</v>
      </c>
      <c r="C65" s="274"/>
      <c r="D65" s="275" t="str">
        <f>入力シート!E22&amp;"名"</f>
        <v>100名</v>
      </c>
      <c r="E65" s="274"/>
      <c r="F65" s="255" t="s">
        <v>60</v>
      </c>
      <c r="G65" s="256"/>
      <c r="H65" s="255" t="s">
        <v>60</v>
      </c>
      <c r="I65" s="257"/>
      <c r="J65" s="11"/>
      <c r="K65" s="11"/>
    </row>
    <row r="66" spans="1:11" ht="18" x14ac:dyDescent="0.15">
      <c r="A66" s="11"/>
      <c r="B66" s="299" t="s">
        <v>65</v>
      </c>
      <c r="C66" s="300"/>
      <c r="D66" s="301" t="s">
        <v>65</v>
      </c>
      <c r="E66" s="300"/>
      <c r="F66" s="255" t="str">
        <f>IF(入力シート!G26="平日と異なる",入力シート!I28&amp;"名","（平日と同じ）")</f>
        <v>0名</v>
      </c>
      <c r="G66" s="256"/>
      <c r="H66" s="255" t="str">
        <f>IF(入力シート!G26="平日と異なる",入力シート!E28&amp;"名","（平日と同じ）")</f>
        <v>1名</v>
      </c>
      <c r="I66" s="257"/>
      <c r="J66" s="11"/>
      <c r="K66" s="11"/>
    </row>
    <row r="67" spans="1:11" ht="18.75" thickBot="1" x14ac:dyDescent="0.2">
      <c r="A67" s="11"/>
      <c r="B67" s="276" t="str">
        <f>入力シート!I24&amp;"名"</f>
        <v>0名</v>
      </c>
      <c r="C67" s="277"/>
      <c r="D67" s="278" t="str">
        <f>入力シート!E24&amp;"名"</f>
        <v>1名</v>
      </c>
      <c r="E67" s="277"/>
      <c r="F67" s="95"/>
      <c r="G67" s="96"/>
      <c r="H67" s="95"/>
      <c r="I67" s="97"/>
      <c r="J67" s="11"/>
      <c r="K67" s="11"/>
    </row>
    <row r="68" spans="1:11" ht="18" x14ac:dyDescent="0.15">
      <c r="A68" s="11"/>
      <c r="B68" s="11"/>
      <c r="C68" s="11"/>
      <c r="D68" s="11"/>
      <c r="E68" s="11"/>
      <c r="F68" s="11"/>
      <c r="G68" s="11"/>
      <c r="H68" s="11"/>
      <c r="I68" s="11"/>
      <c r="J68" s="11"/>
      <c r="K68" s="11"/>
    </row>
    <row r="69" spans="1:11" ht="18" x14ac:dyDescent="0.15">
      <c r="A69" s="182" t="s">
        <v>265</v>
      </c>
      <c r="B69" s="11"/>
      <c r="C69" s="11"/>
      <c r="D69" s="11"/>
      <c r="E69" s="11"/>
      <c r="F69" s="11"/>
      <c r="G69" s="11"/>
      <c r="H69" s="11"/>
      <c r="I69" s="11"/>
      <c r="J69" s="11"/>
      <c r="K69" s="11"/>
    </row>
    <row r="70" spans="1:11" ht="18" x14ac:dyDescent="0.15">
      <c r="A70" s="182" t="s">
        <v>266</v>
      </c>
      <c r="B70" s="11"/>
      <c r="C70" s="11"/>
      <c r="D70" s="11"/>
      <c r="E70" s="11"/>
      <c r="F70" s="11"/>
      <c r="G70" s="11"/>
      <c r="H70" s="11"/>
      <c r="I70" s="11"/>
      <c r="J70" s="11"/>
      <c r="K70" s="11"/>
    </row>
    <row r="71" spans="1:11" ht="18" x14ac:dyDescent="0.15">
      <c r="A71" s="182" t="s">
        <v>267</v>
      </c>
      <c r="B71" s="11"/>
      <c r="C71" s="11"/>
      <c r="D71" s="11"/>
      <c r="E71" s="11"/>
      <c r="F71" s="11"/>
      <c r="G71" s="11"/>
      <c r="H71" s="11"/>
      <c r="I71" s="11"/>
      <c r="J71" s="11"/>
      <c r="K71" s="11"/>
    </row>
    <row r="72" spans="1:11" ht="18" x14ac:dyDescent="0.15">
      <c r="A72" s="183" t="s">
        <v>268</v>
      </c>
      <c r="B72" s="184"/>
      <c r="C72" s="184"/>
      <c r="D72" s="181"/>
      <c r="E72" s="183" t="s">
        <v>272</v>
      </c>
      <c r="F72" s="184"/>
      <c r="G72" s="184"/>
      <c r="H72" s="184"/>
      <c r="I72" s="181"/>
      <c r="J72" s="11"/>
      <c r="K72" s="11"/>
    </row>
    <row r="73" spans="1:11" ht="18" x14ac:dyDescent="0.15">
      <c r="A73" s="183" t="s">
        <v>269</v>
      </c>
      <c r="B73" s="184"/>
      <c r="C73" s="184"/>
      <c r="D73" s="181"/>
      <c r="E73" s="183" t="s">
        <v>273</v>
      </c>
      <c r="F73" s="184"/>
      <c r="G73" s="184"/>
      <c r="H73" s="184"/>
      <c r="I73" s="181"/>
      <c r="J73" s="11"/>
      <c r="K73" s="11"/>
    </row>
    <row r="74" spans="1:11" ht="18" x14ac:dyDescent="0.15">
      <c r="A74" s="183" t="s">
        <v>270</v>
      </c>
      <c r="B74" s="184"/>
      <c r="C74" s="184"/>
      <c r="D74" s="181"/>
      <c r="E74" s="183" t="s">
        <v>274</v>
      </c>
      <c r="F74" s="184"/>
      <c r="G74" s="184"/>
      <c r="H74" s="184"/>
      <c r="I74" s="181"/>
      <c r="J74" s="11"/>
      <c r="K74" s="11"/>
    </row>
    <row r="75" spans="1:11" ht="18" x14ac:dyDescent="0.15">
      <c r="A75" s="183" t="s">
        <v>271</v>
      </c>
      <c r="B75" s="184"/>
      <c r="C75" s="184"/>
      <c r="D75" s="181"/>
      <c r="E75" s="183" t="s">
        <v>275</v>
      </c>
      <c r="F75" s="184"/>
      <c r="G75" s="184"/>
      <c r="H75" s="184"/>
      <c r="I75" s="181"/>
      <c r="J75" s="11"/>
      <c r="K75" s="11"/>
    </row>
    <row r="76" spans="1:11" ht="18" x14ac:dyDescent="0.15">
      <c r="A76" s="11"/>
      <c r="B76" s="11"/>
      <c r="C76" s="11"/>
      <c r="D76" s="11"/>
      <c r="E76" s="11"/>
      <c r="F76" s="11"/>
      <c r="G76" s="11"/>
      <c r="H76" s="11"/>
      <c r="I76" s="11"/>
      <c r="J76" s="11"/>
      <c r="K76" s="11"/>
    </row>
    <row r="77" spans="1:11" ht="18" x14ac:dyDescent="0.15">
      <c r="A77" s="182" t="s">
        <v>276</v>
      </c>
      <c r="B77" s="11"/>
      <c r="C77" s="11"/>
      <c r="D77" s="11"/>
      <c r="E77" s="11"/>
      <c r="F77" s="11"/>
      <c r="G77" s="11"/>
      <c r="H77" s="11"/>
      <c r="I77" s="11"/>
      <c r="J77" s="11"/>
      <c r="K77" s="11"/>
    </row>
    <row r="78" spans="1:11" ht="18" x14ac:dyDescent="0.15">
      <c r="A78" s="182" t="s">
        <v>277</v>
      </c>
      <c r="B78" s="11"/>
      <c r="C78" s="11"/>
      <c r="D78" s="11"/>
      <c r="E78" s="11"/>
      <c r="F78" s="11"/>
      <c r="G78" s="11"/>
      <c r="H78" s="11"/>
      <c r="I78" s="11"/>
      <c r="J78" s="11"/>
      <c r="K78" s="11"/>
    </row>
    <row r="79" spans="1:11" ht="18" x14ac:dyDescent="0.15">
      <c r="A79" s="183" t="s">
        <v>280</v>
      </c>
      <c r="B79" s="184"/>
      <c r="C79" s="184"/>
      <c r="D79" s="181"/>
      <c r="E79" s="183" t="s">
        <v>272</v>
      </c>
      <c r="F79" s="184"/>
      <c r="G79" s="184"/>
      <c r="H79" s="184"/>
      <c r="I79" s="181"/>
      <c r="J79" s="11"/>
      <c r="K79" s="11"/>
    </row>
    <row r="80" spans="1:11" ht="18" x14ac:dyDescent="0.15">
      <c r="A80" s="183" t="s">
        <v>281</v>
      </c>
      <c r="B80" s="184"/>
      <c r="C80" s="184"/>
      <c r="D80" s="181"/>
      <c r="E80" s="183" t="s">
        <v>273</v>
      </c>
      <c r="F80" s="184"/>
      <c r="G80" s="184"/>
      <c r="H80" s="184"/>
      <c r="I80" s="181"/>
      <c r="J80" s="11"/>
      <c r="K80" s="11"/>
    </row>
    <row r="81" spans="1:11" ht="18" x14ac:dyDescent="0.15">
      <c r="A81" s="183" t="s">
        <v>282</v>
      </c>
      <c r="B81" s="184"/>
      <c r="C81" s="184"/>
      <c r="D81" s="181"/>
      <c r="E81" s="183" t="s">
        <v>274</v>
      </c>
      <c r="F81" s="184"/>
      <c r="G81" s="184"/>
      <c r="H81" s="184"/>
      <c r="I81" s="181"/>
      <c r="J81" s="11"/>
      <c r="K81" s="11"/>
    </row>
    <row r="82" spans="1:11" ht="18" x14ac:dyDescent="0.15">
      <c r="A82" s="183" t="s">
        <v>283</v>
      </c>
      <c r="B82" s="184"/>
      <c r="C82" s="184"/>
      <c r="D82" s="181"/>
      <c r="E82" s="183" t="s">
        <v>275</v>
      </c>
      <c r="F82" s="184"/>
      <c r="G82" s="184"/>
      <c r="H82" s="184"/>
      <c r="I82" s="181"/>
      <c r="J82" s="11"/>
      <c r="K82" s="11"/>
    </row>
    <row r="83" spans="1:11" ht="18" x14ac:dyDescent="0.15">
      <c r="A83" s="11"/>
      <c r="B83" s="11"/>
      <c r="C83" s="11"/>
      <c r="D83" s="11"/>
      <c r="E83" s="11"/>
      <c r="F83" s="11"/>
      <c r="G83" s="11"/>
      <c r="H83" s="11"/>
      <c r="I83" s="11"/>
      <c r="J83" s="11"/>
      <c r="K83" s="11"/>
    </row>
    <row r="84" spans="1:11" ht="18" x14ac:dyDescent="0.15">
      <c r="A84" s="182" t="s">
        <v>278</v>
      </c>
      <c r="B84" s="11"/>
      <c r="C84" s="11"/>
      <c r="D84" s="11"/>
      <c r="E84" s="11"/>
      <c r="F84" s="11"/>
      <c r="G84" s="11"/>
      <c r="H84" s="11"/>
      <c r="I84" s="11"/>
      <c r="J84" s="11"/>
      <c r="K84" s="11"/>
    </row>
    <row r="85" spans="1:11" ht="18" x14ac:dyDescent="0.15">
      <c r="A85" s="182" t="s">
        <v>279</v>
      </c>
      <c r="B85" s="11"/>
      <c r="C85" s="11"/>
      <c r="D85" s="11"/>
      <c r="E85" s="11"/>
      <c r="F85" s="11"/>
      <c r="G85" s="11"/>
      <c r="H85" s="11"/>
      <c r="I85" s="11"/>
      <c r="J85" s="11"/>
      <c r="K85" s="11"/>
    </row>
    <row r="86" spans="1:11" ht="18" x14ac:dyDescent="0.15">
      <c r="A86" s="183" t="s">
        <v>284</v>
      </c>
      <c r="B86" s="184"/>
      <c r="C86" s="184"/>
      <c r="D86" s="181"/>
      <c r="E86" s="183" t="s">
        <v>272</v>
      </c>
      <c r="F86" s="184"/>
      <c r="G86" s="184"/>
      <c r="H86" s="184"/>
      <c r="I86" s="181"/>
      <c r="J86" s="11"/>
      <c r="K86" s="11"/>
    </row>
    <row r="87" spans="1:11" ht="18" x14ac:dyDescent="0.15">
      <c r="A87" s="183" t="s">
        <v>285</v>
      </c>
      <c r="B87" s="184"/>
      <c r="C87" s="184"/>
      <c r="D87" s="181"/>
      <c r="E87" s="183" t="s">
        <v>273</v>
      </c>
      <c r="F87" s="184"/>
      <c r="G87" s="184"/>
      <c r="H87" s="184"/>
      <c r="I87" s="181"/>
      <c r="J87" s="11"/>
      <c r="K87" s="11"/>
    </row>
    <row r="88" spans="1:11" ht="18" x14ac:dyDescent="0.15">
      <c r="A88" s="183" t="s">
        <v>286</v>
      </c>
      <c r="B88" s="184"/>
      <c r="C88" s="184"/>
      <c r="D88" s="181"/>
      <c r="E88" s="183" t="s">
        <v>274</v>
      </c>
      <c r="F88" s="184"/>
      <c r="G88" s="184"/>
      <c r="H88" s="184"/>
      <c r="I88" s="181"/>
      <c r="J88" s="11"/>
      <c r="K88" s="11"/>
    </row>
    <row r="89" spans="1:11" ht="18" x14ac:dyDescent="0.15">
      <c r="A89" s="183" t="s">
        <v>287</v>
      </c>
      <c r="B89" s="184"/>
      <c r="C89" s="184"/>
      <c r="D89" s="181"/>
      <c r="E89" s="183" t="s">
        <v>275</v>
      </c>
      <c r="F89" s="184"/>
      <c r="G89" s="184"/>
      <c r="H89" s="184"/>
      <c r="I89" s="18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8" customHeight="1" x14ac:dyDescent="0.15">
      <c r="A93" s="3"/>
      <c r="B93" s="19"/>
      <c r="C93" s="19"/>
      <c r="D93" s="19"/>
      <c r="E93" s="19"/>
      <c r="F93" s="19"/>
      <c r="G93" s="19"/>
      <c r="H93" s="19"/>
      <c r="I93" s="19"/>
      <c r="J93" s="98" t="s">
        <v>66</v>
      </c>
      <c r="K93" s="19"/>
    </row>
    <row r="94" spans="1:11" ht="18" customHeight="1" x14ac:dyDescent="0.15">
      <c r="A94" s="258" t="s">
        <v>67</v>
      </c>
      <c r="B94" s="258"/>
      <c r="C94" s="258"/>
      <c r="D94" s="258"/>
      <c r="E94" s="258"/>
      <c r="F94" s="258"/>
      <c r="G94" s="258"/>
      <c r="H94" s="258"/>
      <c r="I94" s="258"/>
      <c r="J94" s="258"/>
      <c r="K94" s="19"/>
    </row>
    <row r="95" spans="1:11" ht="18" customHeight="1" x14ac:dyDescent="0.15">
      <c r="A95" s="248" t="s">
        <v>215</v>
      </c>
      <c r="B95" s="248"/>
      <c r="C95" s="248"/>
      <c r="D95" s="248"/>
      <c r="E95" s="248"/>
      <c r="F95" s="248"/>
      <c r="G95" s="248"/>
      <c r="H95" s="248"/>
      <c r="I95" s="248"/>
      <c r="J95" s="248"/>
      <c r="K95" s="19"/>
    </row>
    <row r="96" spans="1:11" ht="18" customHeight="1" thickBot="1" x14ac:dyDescent="0.2">
      <c r="A96" s="302"/>
      <c r="B96" s="302"/>
      <c r="C96" s="302"/>
      <c r="D96" s="302"/>
      <c r="E96" s="302"/>
      <c r="F96" s="302"/>
      <c r="G96" s="302"/>
      <c r="H96" s="302"/>
      <c r="I96" s="302"/>
      <c r="J96" s="302"/>
      <c r="K96" s="19"/>
    </row>
    <row r="97" spans="1:11" ht="18" customHeight="1" x14ac:dyDescent="0.15">
      <c r="A97" s="303" t="s">
        <v>69</v>
      </c>
      <c r="B97" s="304"/>
      <c r="C97" s="70"/>
      <c r="D97" s="70"/>
      <c r="E97" s="70"/>
      <c r="F97" s="70"/>
      <c r="G97" s="70"/>
      <c r="H97" s="70"/>
      <c r="I97" s="70"/>
      <c r="J97" s="71"/>
      <c r="K97" s="19"/>
    </row>
    <row r="98" spans="1:11" ht="18" customHeight="1" x14ac:dyDescent="0.15">
      <c r="A98" s="72"/>
      <c r="B98" s="18"/>
      <c r="C98" s="18"/>
      <c r="D98" s="18"/>
      <c r="E98" s="18"/>
      <c r="F98" s="18"/>
      <c r="G98" s="18"/>
      <c r="H98" s="18"/>
      <c r="I98" s="18"/>
      <c r="J98" s="73"/>
      <c r="K98" s="19"/>
    </row>
    <row r="99" spans="1:11" ht="18" customHeight="1" x14ac:dyDescent="0.15">
      <c r="A99" s="72"/>
      <c r="B99" s="18"/>
      <c r="C99" s="18"/>
      <c r="D99" s="18"/>
      <c r="E99" s="18"/>
      <c r="F99" s="18"/>
      <c r="G99" s="18"/>
      <c r="H99" s="18"/>
      <c r="I99" s="18"/>
      <c r="J99" s="73"/>
      <c r="K99" s="19"/>
    </row>
    <row r="100" spans="1:11" ht="18" customHeight="1" x14ac:dyDescent="0.15">
      <c r="A100" s="72"/>
      <c r="B100" s="18"/>
      <c r="C100" s="18"/>
      <c r="D100" s="18"/>
      <c r="E100" s="18"/>
      <c r="F100" s="18"/>
      <c r="G100" s="18"/>
      <c r="H100" s="18"/>
      <c r="I100" s="18"/>
      <c r="J100" s="73"/>
      <c r="K100" s="19"/>
    </row>
    <row r="101" spans="1:11" ht="18" customHeight="1" x14ac:dyDescent="0.15">
      <c r="A101" s="72"/>
      <c r="B101" s="18"/>
      <c r="C101" s="18"/>
      <c r="D101" s="18"/>
      <c r="E101" s="18"/>
      <c r="F101" s="18"/>
      <c r="G101" s="18"/>
      <c r="H101" s="18"/>
      <c r="I101" s="18"/>
      <c r="J101" s="73"/>
      <c r="K101" s="19"/>
    </row>
    <row r="102" spans="1:11" ht="18" customHeight="1" x14ac:dyDescent="0.15">
      <c r="A102" s="72"/>
      <c r="B102" s="18"/>
      <c r="C102" s="18"/>
      <c r="D102" s="18"/>
      <c r="E102" s="18"/>
      <c r="F102" s="18"/>
      <c r="G102" s="18"/>
      <c r="H102" s="18"/>
      <c r="I102" s="18"/>
      <c r="J102" s="73"/>
      <c r="K102" s="19"/>
    </row>
    <row r="103" spans="1:11" ht="18" customHeight="1" x14ac:dyDescent="0.15">
      <c r="A103" s="72"/>
      <c r="B103" s="18"/>
      <c r="C103" s="18"/>
      <c r="D103" s="18"/>
      <c r="E103" s="18"/>
      <c r="F103" s="18"/>
      <c r="G103" s="18"/>
      <c r="H103" s="18"/>
      <c r="I103" s="18"/>
      <c r="J103" s="73"/>
      <c r="K103" s="19"/>
    </row>
    <row r="104" spans="1:11" ht="18" customHeight="1" x14ac:dyDescent="0.15">
      <c r="A104" s="72"/>
      <c r="B104" s="18"/>
      <c r="C104" s="18"/>
      <c r="D104" s="18"/>
      <c r="E104" s="18"/>
      <c r="F104" s="18"/>
      <c r="G104" s="18"/>
      <c r="H104" s="18"/>
      <c r="I104" s="18"/>
      <c r="J104" s="73"/>
      <c r="K104" s="19"/>
    </row>
    <row r="105" spans="1:11" ht="18" customHeight="1" x14ac:dyDescent="0.15">
      <c r="A105" s="72"/>
      <c r="B105" s="18"/>
      <c r="C105" s="18"/>
      <c r="D105" s="18"/>
      <c r="E105" s="18"/>
      <c r="F105" s="18"/>
      <c r="G105" s="18"/>
      <c r="H105" s="18"/>
      <c r="I105" s="18"/>
      <c r="J105" s="73"/>
      <c r="K105" s="19"/>
    </row>
    <row r="106" spans="1:11" ht="18" customHeight="1" x14ac:dyDescent="0.15">
      <c r="A106" s="72"/>
      <c r="B106" s="18"/>
      <c r="C106" s="18"/>
      <c r="D106" s="18"/>
      <c r="E106" s="18"/>
      <c r="F106" s="18"/>
      <c r="G106" s="18"/>
      <c r="H106" s="18"/>
      <c r="I106" s="18"/>
      <c r="J106" s="73"/>
      <c r="K106" s="19"/>
    </row>
    <row r="107" spans="1:11" ht="18" customHeight="1" x14ac:dyDescent="0.15">
      <c r="A107" s="87"/>
      <c r="B107" s="18"/>
      <c r="C107" s="18"/>
      <c r="D107" s="18"/>
      <c r="E107" s="18"/>
      <c r="F107" s="18"/>
      <c r="G107" s="18"/>
      <c r="H107" s="18"/>
      <c r="I107" s="18"/>
      <c r="J107" s="73"/>
      <c r="K107" s="19"/>
    </row>
    <row r="108" spans="1:11" ht="18" customHeight="1" x14ac:dyDescent="0.15">
      <c r="A108" s="72"/>
      <c r="B108" s="18"/>
      <c r="C108" s="18"/>
      <c r="D108" s="18"/>
      <c r="E108" s="18"/>
      <c r="F108" s="18"/>
      <c r="G108" s="18"/>
      <c r="H108" s="18"/>
      <c r="I108" s="18"/>
      <c r="J108" s="73"/>
      <c r="K108" s="19"/>
    </row>
    <row r="109" spans="1:11" ht="18" customHeight="1" x14ac:dyDescent="0.15">
      <c r="A109" s="72"/>
      <c r="B109" s="309" t="s">
        <v>216</v>
      </c>
      <c r="C109" s="309"/>
      <c r="D109" s="309"/>
      <c r="E109" s="309"/>
      <c r="F109" s="309"/>
      <c r="G109" s="309"/>
      <c r="H109" s="309"/>
      <c r="I109" s="309"/>
      <c r="J109" s="73"/>
      <c r="K109" s="19"/>
    </row>
    <row r="110" spans="1:11" ht="18" customHeight="1" x14ac:dyDescent="0.15">
      <c r="A110" s="72"/>
      <c r="B110" s="309"/>
      <c r="C110" s="309"/>
      <c r="D110" s="309"/>
      <c r="E110" s="309"/>
      <c r="F110" s="309"/>
      <c r="G110" s="309"/>
      <c r="H110" s="309"/>
      <c r="I110" s="309"/>
      <c r="J110" s="73"/>
      <c r="K110" s="19"/>
    </row>
    <row r="111" spans="1:11" ht="18" customHeight="1" x14ac:dyDescent="0.15">
      <c r="A111" s="72"/>
      <c r="B111" s="309"/>
      <c r="C111" s="309"/>
      <c r="D111" s="309"/>
      <c r="E111" s="309"/>
      <c r="F111" s="309"/>
      <c r="G111" s="309"/>
      <c r="H111" s="309"/>
      <c r="I111" s="309"/>
      <c r="J111" s="73"/>
      <c r="K111" s="19"/>
    </row>
    <row r="112" spans="1:11" ht="18" customHeight="1" x14ac:dyDescent="0.15">
      <c r="A112" s="72"/>
      <c r="B112" s="18"/>
      <c r="C112" s="18"/>
      <c r="D112" s="18"/>
      <c r="E112" s="18"/>
      <c r="F112" s="18"/>
      <c r="G112" s="18"/>
      <c r="H112" s="18"/>
      <c r="I112" s="18"/>
      <c r="J112" s="73"/>
      <c r="K112" s="19"/>
    </row>
    <row r="113" spans="1:11" ht="18" customHeight="1" x14ac:dyDescent="0.15">
      <c r="A113" s="72"/>
      <c r="B113" s="18"/>
      <c r="C113" s="18"/>
      <c r="D113" s="18"/>
      <c r="E113" s="18"/>
      <c r="F113" s="18"/>
      <c r="G113" s="18"/>
      <c r="H113" s="18"/>
      <c r="I113" s="18"/>
      <c r="J113" s="73"/>
      <c r="K113" s="19"/>
    </row>
    <row r="114" spans="1:11" ht="18" customHeight="1" x14ac:dyDescent="0.15">
      <c r="A114" s="72"/>
      <c r="B114" s="18"/>
      <c r="C114" s="18"/>
      <c r="D114" s="18"/>
      <c r="E114" s="18"/>
      <c r="F114" s="18"/>
      <c r="G114" s="18"/>
      <c r="H114" s="18"/>
      <c r="I114" s="18"/>
      <c r="J114" s="73"/>
      <c r="K114" s="19"/>
    </row>
    <row r="115" spans="1:11" ht="18" customHeight="1" x14ac:dyDescent="0.15">
      <c r="A115" s="72"/>
      <c r="B115" s="18"/>
      <c r="C115" s="18"/>
      <c r="D115" s="18"/>
      <c r="E115" s="18"/>
      <c r="F115" s="18"/>
      <c r="G115" s="18"/>
      <c r="H115" s="18"/>
      <c r="I115" s="18"/>
      <c r="J115" s="73"/>
      <c r="K115" s="19"/>
    </row>
    <row r="116" spans="1:11" ht="18" customHeight="1" x14ac:dyDescent="0.15">
      <c r="A116" s="72"/>
      <c r="B116" s="18"/>
      <c r="C116" s="18"/>
      <c r="D116" s="18"/>
      <c r="E116" s="18"/>
      <c r="F116" s="18"/>
      <c r="G116" s="18"/>
      <c r="H116" s="18"/>
      <c r="I116" s="18"/>
      <c r="J116" s="73"/>
      <c r="K116" s="19"/>
    </row>
    <row r="117" spans="1:11" ht="18" customHeight="1" x14ac:dyDescent="0.15">
      <c r="A117" s="72"/>
      <c r="B117" s="18"/>
      <c r="C117" s="18"/>
      <c r="D117" s="18"/>
      <c r="E117" s="18"/>
      <c r="F117" s="18"/>
      <c r="G117" s="18"/>
      <c r="H117" s="18"/>
      <c r="I117" s="18"/>
      <c r="J117" s="73"/>
      <c r="K117" s="19"/>
    </row>
    <row r="118" spans="1:11" ht="18" customHeight="1" x14ac:dyDescent="0.15">
      <c r="A118" s="72"/>
      <c r="B118" s="18"/>
      <c r="C118" s="18"/>
      <c r="D118" s="18"/>
      <c r="E118" s="18"/>
      <c r="F118" s="18"/>
      <c r="G118" s="18"/>
      <c r="H118" s="18"/>
      <c r="I118" s="18"/>
      <c r="J118" s="73"/>
      <c r="K118" s="19"/>
    </row>
    <row r="119" spans="1:11" ht="18" customHeight="1" x14ac:dyDescent="0.15">
      <c r="A119" s="72"/>
      <c r="B119" s="18"/>
      <c r="C119" s="18"/>
      <c r="D119" s="18"/>
      <c r="E119" s="18"/>
      <c r="F119" s="18"/>
      <c r="G119" s="18"/>
      <c r="H119" s="18"/>
      <c r="I119" s="18"/>
      <c r="J119" s="73"/>
      <c r="K119" s="19"/>
    </row>
    <row r="120" spans="1:11" ht="18" customHeight="1" x14ac:dyDescent="0.15">
      <c r="A120" s="72"/>
      <c r="B120" s="18"/>
      <c r="C120" s="18"/>
      <c r="D120" s="18"/>
      <c r="E120" s="18"/>
      <c r="F120" s="18"/>
      <c r="G120" s="18"/>
      <c r="H120" s="18"/>
      <c r="I120" s="18"/>
      <c r="J120" s="73"/>
      <c r="K120" s="19"/>
    </row>
    <row r="121" spans="1:11" ht="18" customHeight="1" x14ac:dyDescent="0.15">
      <c r="A121" s="72"/>
      <c r="B121" s="18"/>
      <c r="C121" s="18"/>
      <c r="D121" s="18"/>
      <c r="E121" s="18"/>
      <c r="F121" s="18"/>
      <c r="G121" s="18"/>
      <c r="H121" s="18"/>
      <c r="I121" s="18"/>
      <c r="J121" s="73"/>
      <c r="K121" s="19"/>
    </row>
    <row r="122" spans="1:11" ht="18" customHeight="1" x14ac:dyDescent="0.15">
      <c r="A122" s="72"/>
      <c r="B122" s="18"/>
      <c r="C122" s="18"/>
      <c r="D122" s="18"/>
      <c r="E122" s="18"/>
      <c r="F122" s="18"/>
      <c r="G122" s="18"/>
      <c r="H122" s="18"/>
      <c r="I122" s="18"/>
      <c r="J122" s="73"/>
      <c r="K122" s="19"/>
    </row>
    <row r="123" spans="1:11" ht="18" customHeight="1" x14ac:dyDescent="0.15">
      <c r="A123" s="72"/>
      <c r="B123" s="18"/>
      <c r="C123" s="18"/>
      <c r="D123" s="18"/>
      <c r="E123" s="18"/>
      <c r="F123" s="18"/>
      <c r="G123" s="18"/>
      <c r="H123" s="18"/>
      <c r="I123" s="18"/>
      <c r="J123" s="73"/>
      <c r="K123" s="19"/>
    </row>
    <row r="124" spans="1:11" ht="18" customHeight="1" x14ac:dyDescent="0.15">
      <c r="A124" s="72"/>
      <c r="B124" s="18"/>
      <c r="C124" s="18"/>
      <c r="D124" s="18"/>
      <c r="E124" s="18"/>
      <c r="F124" s="18"/>
      <c r="G124" s="18"/>
      <c r="H124" s="18"/>
      <c r="I124" s="18"/>
      <c r="J124" s="73"/>
      <c r="K124" s="19"/>
    </row>
    <row r="125" spans="1:11" ht="18" customHeight="1" x14ac:dyDescent="0.15">
      <c r="A125" s="72"/>
      <c r="B125" s="18"/>
      <c r="C125" s="18"/>
      <c r="D125" s="18"/>
      <c r="E125" s="18"/>
      <c r="F125" s="18"/>
      <c r="G125" s="18"/>
      <c r="H125" s="18"/>
      <c r="I125" s="18"/>
      <c r="J125" s="73"/>
      <c r="K125" s="19"/>
    </row>
    <row r="126" spans="1:11" ht="18" customHeight="1" x14ac:dyDescent="0.15">
      <c r="A126" s="72"/>
      <c r="B126" s="18"/>
      <c r="C126" s="18"/>
      <c r="D126" s="18"/>
      <c r="E126" s="18"/>
      <c r="F126" s="18"/>
      <c r="G126" s="18"/>
      <c r="H126" s="18"/>
      <c r="I126" s="18"/>
      <c r="J126" s="73"/>
      <c r="K126" s="19"/>
    </row>
    <row r="127" spans="1:11" ht="18" customHeight="1" x14ac:dyDescent="0.15">
      <c r="A127" s="72"/>
      <c r="B127" s="18"/>
      <c r="C127" s="18"/>
      <c r="D127" s="18"/>
      <c r="E127" s="18"/>
      <c r="F127" s="18"/>
      <c r="G127" s="18"/>
      <c r="H127" s="18"/>
      <c r="I127" s="18"/>
      <c r="J127" s="73"/>
      <c r="K127" s="19"/>
    </row>
    <row r="128" spans="1:11" ht="18" customHeight="1" x14ac:dyDescent="0.15">
      <c r="A128" s="72"/>
      <c r="B128" s="18"/>
      <c r="C128" s="18"/>
      <c r="D128" s="18"/>
      <c r="E128" s="18"/>
      <c r="F128" s="18"/>
      <c r="G128" s="18"/>
      <c r="H128" s="18"/>
      <c r="I128" s="18"/>
      <c r="J128" s="73"/>
      <c r="K128" s="19"/>
    </row>
    <row r="129" spans="1:11" ht="18" customHeight="1" x14ac:dyDescent="0.15">
      <c r="A129" s="72"/>
      <c r="B129" s="18"/>
      <c r="C129" s="18"/>
      <c r="D129" s="18"/>
      <c r="E129" s="18"/>
      <c r="F129" s="18"/>
      <c r="G129" s="18"/>
      <c r="H129" s="18"/>
      <c r="I129" s="18"/>
      <c r="J129" s="73"/>
      <c r="K129" s="19"/>
    </row>
    <row r="130" spans="1:11" ht="18" customHeight="1" x14ac:dyDescent="0.15">
      <c r="A130" s="72"/>
      <c r="B130" s="18"/>
      <c r="C130" s="18"/>
      <c r="D130" s="18"/>
      <c r="E130" s="18"/>
      <c r="F130" s="18"/>
      <c r="G130" s="18"/>
      <c r="H130" s="18"/>
      <c r="I130" s="18"/>
      <c r="J130" s="73"/>
      <c r="K130" s="19"/>
    </row>
    <row r="131" spans="1:11" ht="18" customHeight="1" x14ac:dyDescent="0.15">
      <c r="A131" s="72"/>
      <c r="B131" s="18"/>
      <c r="C131" s="18"/>
      <c r="D131" s="18"/>
      <c r="E131" s="18"/>
      <c r="F131" s="18"/>
      <c r="G131" s="18"/>
      <c r="H131" s="18"/>
      <c r="I131" s="18"/>
      <c r="J131" s="73"/>
      <c r="K131" s="19"/>
    </row>
    <row r="132" spans="1:11" ht="18" customHeight="1" x14ac:dyDescent="0.15">
      <c r="A132" s="72"/>
      <c r="B132" s="18"/>
      <c r="C132" s="18"/>
      <c r="D132" s="18"/>
      <c r="E132" s="18"/>
      <c r="F132" s="18"/>
      <c r="G132" s="18"/>
      <c r="H132" s="18"/>
      <c r="I132" s="18"/>
      <c r="J132" s="73"/>
      <c r="K132" s="19"/>
    </row>
    <row r="133" spans="1:11" ht="18" customHeight="1" x14ac:dyDescent="0.15">
      <c r="A133" s="72"/>
      <c r="B133" s="18"/>
      <c r="C133" s="18"/>
      <c r="D133" s="18"/>
      <c r="E133" s="18"/>
      <c r="F133" s="18"/>
      <c r="G133" s="18"/>
      <c r="H133" s="18"/>
      <c r="I133" s="18"/>
      <c r="J133" s="73"/>
      <c r="K133" s="19"/>
    </row>
    <row r="134" spans="1:11" ht="18" customHeight="1" x14ac:dyDescent="0.15">
      <c r="A134" s="72"/>
      <c r="B134" s="167" t="s">
        <v>207</v>
      </c>
      <c r="C134" s="168"/>
      <c r="D134" s="167" t="str">
        <f>入力シート!C14</f>
        <v>岐南町八剣７－１０７</v>
      </c>
      <c r="E134" s="171"/>
      <c r="F134" s="171"/>
      <c r="G134" s="171"/>
      <c r="H134" s="171"/>
      <c r="I134" s="168"/>
      <c r="J134" s="73"/>
      <c r="K134" s="19"/>
    </row>
    <row r="135" spans="1:11" ht="18" customHeight="1" x14ac:dyDescent="0.15">
      <c r="A135" s="72"/>
      <c r="B135" s="169" t="s">
        <v>208</v>
      </c>
      <c r="C135" s="170"/>
      <c r="D135" s="169" t="str">
        <f>入力シート!C68</f>
        <v>岐南町八剣７－１０７</v>
      </c>
      <c r="E135" s="171"/>
      <c r="F135" s="171"/>
      <c r="G135" s="171"/>
      <c r="H135" s="171"/>
      <c r="I135" s="168"/>
      <c r="J135" s="73"/>
      <c r="K135" s="19"/>
    </row>
    <row r="136" spans="1:11" ht="18" customHeight="1" thickBot="1" x14ac:dyDescent="0.2">
      <c r="A136" s="29"/>
      <c r="B136" s="30"/>
      <c r="C136" s="30"/>
      <c r="D136" s="30"/>
      <c r="E136" s="30"/>
      <c r="F136" s="30"/>
      <c r="G136" s="30"/>
      <c r="H136" s="30"/>
      <c r="I136" s="30"/>
      <c r="J136" s="74"/>
      <c r="K136" s="19"/>
    </row>
    <row r="137" spans="1:11" ht="18" customHeight="1" x14ac:dyDescent="0.15">
      <c r="A137" s="19"/>
      <c r="B137" s="19"/>
      <c r="C137" s="19"/>
      <c r="D137" s="19"/>
      <c r="E137" s="19"/>
      <c r="F137" s="19"/>
      <c r="G137" s="19"/>
      <c r="H137" s="19"/>
      <c r="I137" s="19"/>
      <c r="J137" s="19"/>
      <c r="K137" s="19"/>
    </row>
    <row r="138" spans="1:11" ht="17.25" x14ac:dyDescent="0.15">
      <c r="A138" s="249" t="s">
        <v>70</v>
      </c>
      <c r="B138" s="249"/>
      <c r="C138" s="249"/>
      <c r="D138" s="249"/>
      <c r="E138" s="249"/>
      <c r="F138" s="249"/>
      <c r="G138" s="249"/>
      <c r="H138" s="249"/>
      <c r="I138" s="249"/>
      <c r="J138" s="249"/>
      <c r="K138" s="10"/>
    </row>
    <row r="139" spans="1:11" ht="18" customHeight="1" x14ac:dyDescent="0.15">
      <c r="A139" s="293" t="s">
        <v>119</v>
      </c>
      <c r="B139" s="293"/>
      <c r="C139" s="293"/>
      <c r="D139" s="293"/>
      <c r="E139" s="293"/>
      <c r="F139" s="293"/>
      <c r="G139" s="293"/>
      <c r="H139" s="293"/>
      <c r="I139" s="293"/>
      <c r="J139" s="293"/>
      <c r="K139" s="12"/>
    </row>
    <row r="140" spans="1:11" ht="18" customHeight="1" x14ac:dyDescent="0.15">
      <c r="A140" s="81"/>
      <c r="B140" s="81"/>
      <c r="C140" s="81"/>
      <c r="D140" s="81"/>
      <c r="E140" s="81"/>
      <c r="F140" s="81"/>
      <c r="G140" s="81"/>
      <c r="H140" s="81"/>
      <c r="I140" s="81"/>
      <c r="J140" s="81"/>
      <c r="K140" s="85"/>
    </row>
    <row r="141" spans="1:11" ht="18" customHeight="1" thickBot="1" x14ac:dyDescent="0.2">
      <c r="A141" s="247" t="s">
        <v>71</v>
      </c>
      <c r="B141" s="247"/>
      <c r="C141" s="247"/>
      <c r="D141" s="247"/>
      <c r="E141" s="247"/>
      <c r="F141" s="247"/>
      <c r="G141" s="247"/>
      <c r="H141" s="247"/>
      <c r="I141" s="247"/>
      <c r="J141" s="247"/>
      <c r="K141" s="12"/>
    </row>
    <row r="142" spans="1:11" ht="17.25" customHeight="1" thickBot="1" x14ac:dyDescent="0.2">
      <c r="A142" s="290" t="s">
        <v>4</v>
      </c>
      <c r="B142" s="291"/>
      <c r="C142" s="291"/>
      <c r="D142" s="291"/>
      <c r="E142" s="292"/>
      <c r="F142" s="5"/>
      <c r="G142" s="289" t="s">
        <v>5</v>
      </c>
      <c r="H142" s="289"/>
      <c r="I142" s="289" t="s">
        <v>6</v>
      </c>
      <c r="J142" s="289"/>
      <c r="K142" s="46"/>
    </row>
    <row r="143" spans="1:11" ht="17.25" customHeight="1" thickBot="1" x14ac:dyDescent="0.2">
      <c r="A143" s="270" t="s">
        <v>27</v>
      </c>
      <c r="B143" s="271"/>
      <c r="C143" s="271"/>
      <c r="D143" s="271"/>
      <c r="E143" s="272"/>
      <c r="F143" s="259"/>
      <c r="G143" s="287" t="s">
        <v>8</v>
      </c>
      <c r="H143" s="287"/>
      <c r="I143" s="288" t="s">
        <v>9</v>
      </c>
      <c r="J143" s="288"/>
      <c r="K143" s="47" t="s">
        <v>261</v>
      </c>
    </row>
    <row r="144" spans="1:11" ht="17.25" customHeight="1" thickBot="1" x14ac:dyDescent="0.2">
      <c r="A144" s="100" t="s">
        <v>48</v>
      </c>
      <c r="B144" s="83" t="str">
        <f>入力シート!C16&amp;"に洪水注意報発表"</f>
        <v>岐南町に洪水注意報発表</v>
      </c>
      <c r="C144" s="83"/>
      <c r="D144" s="83"/>
      <c r="E144" s="84"/>
      <c r="F144" s="259"/>
      <c r="G144" s="287"/>
      <c r="H144" s="287"/>
      <c r="I144" s="288"/>
      <c r="J144" s="288"/>
      <c r="K144" s="119"/>
    </row>
    <row r="145" spans="1:14" ht="17.25" customHeight="1" thickBot="1" x14ac:dyDescent="0.2">
      <c r="A145" s="100" t="s">
        <v>49</v>
      </c>
      <c r="B145" s="294" t="str">
        <f>入力シート!C34&amp;"（"&amp;入力シート!C36&amp;"地点）氾濫注意水位超過"</f>
        <v>木曽川（笠松地点）氾濫注意水位超過</v>
      </c>
      <c r="C145" s="294"/>
      <c r="D145" s="294"/>
      <c r="E145" s="295"/>
      <c r="F145" s="259"/>
      <c r="G145" s="287"/>
      <c r="H145" s="287"/>
      <c r="I145" s="288"/>
      <c r="J145" s="288"/>
      <c r="K145" s="119"/>
    </row>
    <row r="146" spans="1:14" ht="17.25" customHeight="1" thickBot="1" x14ac:dyDescent="0.2">
      <c r="A146" s="100"/>
      <c r="B146" s="294"/>
      <c r="C146" s="294"/>
      <c r="D146" s="294"/>
      <c r="E146" s="295"/>
      <c r="F146" s="259"/>
      <c r="G146" s="287"/>
      <c r="H146" s="287"/>
      <c r="I146" s="288"/>
      <c r="J146" s="288"/>
      <c r="K146" s="119"/>
    </row>
    <row r="147" spans="1:14" ht="17.25" customHeight="1" thickBot="1" x14ac:dyDescent="0.2">
      <c r="A147" s="100" t="str">
        <f>IF(B147&lt;&gt;"","Ø","")</f>
        <v>Ø</v>
      </c>
      <c r="B147" s="294" t="str">
        <f>IF(入力シート!C40&lt;&gt;0,入力シート!C40&amp;"（"&amp;入力シート!C42&amp;"地点）氾濫注意水位超過","")</f>
        <v>長良川（忠節地点）氾濫注意水位超過</v>
      </c>
      <c r="C147" s="294"/>
      <c r="D147" s="294"/>
      <c r="E147" s="295"/>
      <c r="F147" s="259"/>
      <c r="G147" s="287"/>
      <c r="H147" s="287"/>
      <c r="I147" s="288"/>
      <c r="J147" s="288"/>
      <c r="K147" s="119"/>
    </row>
    <row r="148" spans="1:14" ht="17.25" customHeight="1" thickBot="1" x14ac:dyDescent="0.2">
      <c r="A148" s="100"/>
      <c r="B148" s="294"/>
      <c r="C148" s="294"/>
      <c r="D148" s="294"/>
      <c r="E148" s="295"/>
      <c r="F148" s="259"/>
      <c r="G148" s="287"/>
      <c r="H148" s="287"/>
      <c r="I148" s="288"/>
      <c r="J148" s="288"/>
      <c r="K148" s="119"/>
    </row>
    <row r="149" spans="1:14" ht="17.25" customHeight="1" thickBot="1" x14ac:dyDescent="0.2">
      <c r="A149" s="100" t="str">
        <f>IF(B149&lt;&gt;"","Ø","")</f>
        <v>Ø</v>
      </c>
      <c r="B149" s="294" t="str">
        <f>IF(入力シート!C46&lt;&gt;0,入力シート!C46&amp;"（"&amp;入力シート!C48&amp;"地点）氾濫注意水位超過","")</f>
        <v>境川（馬橋地点）氾濫注意水位超過</v>
      </c>
      <c r="C149" s="294"/>
      <c r="D149" s="294"/>
      <c r="E149" s="295"/>
      <c r="F149" s="259"/>
      <c r="G149" s="287"/>
      <c r="H149" s="287"/>
      <c r="I149" s="288"/>
      <c r="J149" s="288"/>
      <c r="K149" s="119"/>
    </row>
    <row r="150" spans="1:14" ht="17.25" customHeight="1" thickBot="1" x14ac:dyDescent="0.2">
      <c r="A150" s="101"/>
      <c r="B150" s="305"/>
      <c r="C150" s="305"/>
      <c r="D150" s="305"/>
      <c r="E150" s="306"/>
      <c r="F150" s="259"/>
      <c r="G150" s="287"/>
      <c r="H150" s="287"/>
      <c r="I150" s="288"/>
      <c r="J150" s="288"/>
      <c r="K150" s="119"/>
    </row>
    <row r="151" spans="1:14" ht="17.25" customHeight="1" thickBot="1" x14ac:dyDescent="0.2">
      <c r="A151" s="88"/>
      <c r="B151" s="89"/>
      <c r="C151" s="89"/>
      <c r="D151" s="89"/>
      <c r="E151" s="89"/>
      <c r="F151" s="86"/>
      <c r="G151" s="82"/>
      <c r="H151" s="82"/>
      <c r="I151" s="82"/>
      <c r="J151" s="82"/>
      <c r="K151" s="80"/>
      <c r="L151" s="69"/>
      <c r="N151" s="69"/>
    </row>
    <row r="152" spans="1:14" ht="17.25" customHeight="1" x14ac:dyDescent="0.15">
      <c r="A152" s="270" t="s">
        <v>7</v>
      </c>
      <c r="B152" s="271"/>
      <c r="C152" s="271"/>
      <c r="D152" s="271"/>
      <c r="E152" s="272"/>
      <c r="F152" s="259"/>
      <c r="G152" s="319" t="s">
        <v>8</v>
      </c>
      <c r="H152" s="320"/>
      <c r="I152" s="321" t="s">
        <v>9</v>
      </c>
      <c r="J152" s="322"/>
      <c r="K152" s="119" t="s">
        <v>261</v>
      </c>
      <c r="L152" s="69"/>
    </row>
    <row r="153" spans="1:14" ht="17.25" customHeight="1" x14ac:dyDescent="0.15">
      <c r="A153" s="100" t="s">
        <v>49</v>
      </c>
      <c r="B153" s="254" t="str">
        <f>入力シート!C18&amp;"に避難準備・高齢者等避難開始の発令"</f>
        <v>岐南町八剣に避難準備・高齢者等避難開始の発令</v>
      </c>
      <c r="C153" s="254"/>
      <c r="D153" s="254"/>
      <c r="E153" s="310"/>
      <c r="F153" s="259"/>
      <c r="G153" s="266"/>
      <c r="H153" s="267"/>
      <c r="I153" s="268"/>
      <c r="J153" s="269"/>
      <c r="K153" s="48"/>
      <c r="L153" s="69"/>
    </row>
    <row r="154" spans="1:14" ht="17.25" customHeight="1" x14ac:dyDescent="0.15">
      <c r="A154" s="100"/>
      <c r="B154" s="254"/>
      <c r="C154" s="254"/>
      <c r="D154" s="254"/>
      <c r="E154" s="310"/>
      <c r="F154" s="259"/>
      <c r="G154" s="266" t="s">
        <v>10</v>
      </c>
      <c r="H154" s="267"/>
      <c r="I154" s="268" t="s">
        <v>11</v>
      </c>
      <c r="J154" s="269"/>
      <c r="K154" s="119" t="s">
        <v>261</v>
      </c>
    </row>
    <row r="155" spans="1:14" ht="17.25" customHeight="1" x14ac:dyDescent="0.15">
      <c r="A155" s="100" t="s">
        <v>49</v>
      </c>
      <c r="B155" s="311" t="str">
        <f>入力シート!C16&amp;"に洪水警報発表※"</f>
        <v>岐南町に洪水警報発表※</v>
      </c>
      <c r="C155" s="311"/>
      <c r="D155" s="311"/>
      <c r="E155" s="312"/>
      <c r="F155" s="259"/>
      <c r="G155" s="266"/>
      <c r="H155" s="267"/>
      <c r="I155" s="268"/>
      <c r="J155" s="269"/>
      <c r="K155" s="48"/>
    </row>
    <row r="156" spans="1:14" ht="17.25" customHeight="1" x14ac:dyDescent="0.15">
      <c r="A156" s="100" t="s">
        <v>49</v>
      </c>
      <c r="B156" s="317" t="str">
        <f>入力シート!C34&amp;"（"&amp;入力シート!C36&amp;"地点）避難判断水位超過※"</f>
        <v>木曽川（笠松地点）避難判断水位超過※</v>
      </c>
      <c r="C156" s="317"/>
      <c r="D156" s="317"/>
      <c r="E156" s="318"/>
      <c r="F156" s="259"/>
      <c r="G156" s="266" t="s">
        <v>12</v>
      </c>
      <c r="H156" s="267"/>
      <c r="I156" s="268" t="s">
        <v>9</v>
      </c>
      <c r="J156" s="269"/>
      <c r="K156" s="119" t="s">
        <v>261</v>
      </c>
    </row>
    <row r="157" spans="1:14" ht="17.25" customHeight="1" x14ac:dyDescent="0.15">
      <c r="A157" s="100"/>
      <c r="B157" s="317"/>
      <c r="C157" s="317"/>
      <c r="D157" s="317"/>
      <c r="E157" s="318"/>
      <c r="F157" s="259"/>
      <c r="G157" s="266"/>
      <c r="H157" s="267"/>
      <c r="I157" s="268"/>
      <c r="J157" s="269"/>
      <c r="K157" s="48"/>
    </row>
    <row r="158" spans="1:14" ht="17.25" customHeight="1" x14ac:dyDescent="0.15">
      <c r="A158" s="100" t="str">
        <f>IF(B158&lt;&gt;"","Ø","")</f>
        <v>Ø</v>
      </c>
      <c r="B158" s="317" t="str">
        <f>IF(入力シート!C40&lt;&gt;"",入力シート!C40&amp;"（"&amp;入力シート!C42&amp;"地点）避難判断水位超過※","")</f>
        <v>長良川（忠節地点）避難判断水位超過※</v>
      </c>
      <c r="C158" s="317"/>
      <c r="D158" s="317"/>
      <c r="E158" s="318"/>
      <c r="F158" s="259"/>
      <c r="G158" s="266" t="s">
        <v>13</v>
      </c>
      <c r="H158" s="267"/>
      <c r="I158" s="268" t="s">
        <v>9</v>
      </c>
      <c r="J158" s="269"/>
      <c r="K158" s="119" t="s">
        <v>261</v>
      </c>
    </row>
    <row r="159" spans="1:14" ht="17.25" customHeight="1" x14ac:dyDescent="0.15">
      <c r="A159" s="100"/>
      <c r="B159" s="317"/>
      <c r="C159" s="317"/>
      <c r="D159" s="317"/>
      <c r="E159" s="318"/>
      <c r="F159" s="259"/>
      <c r="G159" s="266"/>
      <c r="H159" s="267"/>
      <c r="I159" s="268"/>
      <c r="J159" s="269"/>
      <c r="K159" s="48"/>
    </row>
    <row r="160" spans="1:14" ht="17.25" customHeight="1" x14ac:dyDescent="0.15">
      <c r="A160" s="100" t="str">
        <f>IF(B160&lt;&gt;"","Ø","")</f>
        <v>Ø</v>
      </c>
      <c r="B160" s="317" t="str">
        <f>IF(入力シート!C46&lt;&gt;"",入力シート!C46&amp;"（"&amp;入力シート!C48&amp;"地点）避難判断水位超過※","")</f>
        <v>境川（馬橋地点）避難判断水位超過※</v>
      </c>
      <c r="C160" s="317"/>
      <c r="D160" s="317"/>
      <c r="E160" s="318"/>
      <c r="F160" s="259"/>
      <c r="G160" s="266" t="s">
        <v>14</v>
      </c>
      <c r="H160" s="267"/>
      <c r="I160" s="268" t="s">
        <v>11</v>
      </c>
      <c r="J160" s="269"/>
      <c r="K160" s="119" t="s">
        <v>261</v>
      </c>
    </row>
    <row r="161" spans="1:11" ht="17.25" customHeight="1" thickBot="1" x14ac:dyDescent="0.2">
      <c r="A161" s="101"/>
      <c r="B161" s="363"/>
      <c r="C161" s="363"/>
      <c r="D161" s="363"/>
      <c r="E161" s="364"/>
      <c r="F161" s="259"/>
      <c r="G161" s="313"/>
      <c r="H161" s="314"/>
      <c r="I161" s="315"/>
      <c r="J161" s="316"/>
      <c r="K161" s="48"/>
    </row>
    <row r="162" spans="1:11" ht="17.25" customHeight="1" x14ac:dyDescent="0.15">
      <c r="A162" s="187"/>
      <c r="B162" s="188"/>
      <c r="C162" s="188"/>
      <c r="D162" s="188"/>
      <c r="E162" s="188"/>
      <c r="F162" s="185"/>
      <c r="G162" s="99"/>
      <c r="H162" s="99"/>
      <c r="I162" s="186"/>
      <c r="J162" s="186"/>
      <c r="K162" s="48"/>
    </row>
    <row r="163" spans="1:11" ht="17.25" customHeight="1" thickBot="1" x14ac:dyDescent="0.2">
      <c r="A163" s="88"/>
      <c r="B163" s="82"/>
      <c r="C163" s="82"/>
      <c r="D163" s="82"/>
      <c r="E163" s="82"/>
      <c r="F163" s="86"/>
      <c r="G163" s="99"/>
      <c r="H163" s="99"/>
      <c r="I163" s="99"/>
      <c r="J163" s="99"/>
      <c r="K163" s="48"/>
    </row>
    <row r="164" spans="1:11" ht="17.25" customHeight="1" x14ac:dyDescent="0.15">
      <c r="A164" s="372" t="s">
        <v>27</v>
      </c>
      <c r="B164" s="373"/>
      <c r="C164" s="373"/>
      <c r="D164" s="373"/>
      <c r="E164" s="374"/>
      <c r="F164" s="259"/>
      <c r="G164" s="260" t="s">
        <v>15</v>
      </c>
      <c r="H164" s="261"/>
      <c r="I164" s="366" t="s">
        <v>11</v>
      </c>
      <c r="J164" s="367"/>
      <c r="K164" s="119" t="s">
        <v>261</v>
      </c>
    </row>
    <row r="165" spans="1:11" ht="17.25" customHeight="1" x14ac:dyDescent="0.15">
      <c r="A165" s="100" t="s">
        <v>49</v>
      </c>
      <c r="B165" s="375" t="str">
        <f>入力シート!C18&amp;"地区に避難勧告又は避難指示（緊急）の発令"</f>
        <v>岐南町八剣地区に避難勧告又は避難指示（緊急）の発令</v>
      </c>
      <c r="C165" s="376"/>
      <c r="D165" s="376"/>
      <c r="E165" s="377"/>
      <c r="F165" s="259"/>
      <c r="G165" s="262"/>
      <c r="H165" s="263"/>
      <c r="I165" s="368"/>
      <c r="J165" s="369"/>
      <c r="K165" s="47"/>
    </row>
    <row r="166" spans="1:11" ht="17.25" customHeight="1" x14ac:dyDescent="0.15">
      <c r="A166" s="100"/>
      <c r="B166" s="375"/>
      <c r="C166" s="376"/>
      <c r="D166" s="376"/>
      <c r="E166" s="377"/>
      <c r="F166" s="259"/>
      <c r="G166" s="262"/>
      <c r="H166" s="263"/>
      <c r="I166" s="368"/>
      <c r="J166" s="369"/>
      <c r="K166" s="119"/>
    </row>
    <row r="167" spans="1:11" ht="17.25" customHeight="1" x14ac:dyDescent="0.15">
      <c r="A167" s="100" t="s">
        <v>49</v>
      </c>
      <c r="B167" s="317" t="str">
        <f>入力シート!C34&amp;"（"&amp;入力シート!C36&amp;"地点）氾濫危険水位超過"</f>
        <v>木曽川（笠松地点）氾濫危険水位超過</v>
      </c>
      <c r="C167" s="317"/>
      <c r="D167" s="317"/>
      <c r="E167" s="318"/>
      <c r="F167" s="259"/>
      <c r="G167" s="262"/>
      <c r="H167" s="263"/>
      <c r="I167" s="368"/>
      <c r="J167" s="369"/>
      <c r="K167" s="119"/>
    </row>
    <row r="168" spans="1:11" ht="17.25" customHeight="1" x14ac:dyDescent="0.15">
      <c r="A168" s="100"/>
      <c r="B168" s="317"/>
      <c r="C168" s="317"/>
      <c r="D168" s="317"/>
      <c r="E168" s="318"/>
      <c r="F168" s="259"/>
      <c r="G168" s="262"/>
      <c r="H168" s="263"/>
      <c r="I168" s="368"/>
      <c r="J168" s="369"/>
      <c r="K168" s="119"/>
    </row>
    <row r="169" spans="1:11" ht="17.25" customHeight="1" x14ac:dyDescent="0.15">
      <c r="A169" s="100" t="str">
        <f>IF(B169&lt;&gt;"","Ø","")</f>
        <v>Ø</v>
      </c>
      <c r="B169" s="317" t="str">
        <f>IF(入力シート!C40&lt;&gt;"",入力シート!C40&amp;"（"&amp;入力シート!C42&amp;"地点）氾濫危険水位超過","")</f>
        <v>長良川（忠節地点）氾濫危険水位超過</v>
      </c>
      <c r="C169" s="317"/>
      <c r="D169" s="317"/>
      <c r="E169" s="318"/>
      <c r="F169" s="259"/>
      <c r="G169" s="262"/>
      <c r="H169" s="263"/>
      <c r="I169" s="368"/>
      <c r="J169" s="369"/>
      <c r="K169" s="119"/>
    </row>
    <row r="170" spans="1:11" ht="17.25" customHeight="1" x14ac:dyDescent="0.15">
      <c r="A170" s="100"/>
      <c r="B170" s="317"/>
      <c r="C170" s="317"/>
      <c r="D170" s="317"/>
      <c r="E170" s="318"/>
      <c r="F170" s="259"/>
      <c r="G170" s="262"/>
      <c r="H170" s="263"/>
      <c r="I170" s="368"/>
      <c r="J170" s="369"/>
      <c r="K170" s="119"/>
    </row>
    <row r="171" spans="1:11" ht="17.25" customHeight="1" x14ac:dyDescent="0.15">
      <c r="A171" s="100" t="str">
        <f>IF(B171&lt;&gt;"","Ø","")</f>
        <v>Ø</v>
      </c>
      <c r="B171" s="317" t="str">
        <f>IF(入力シート!C46&lt;&gt;"",入力シート!C46&amp;"（"&amp;入力シート!C48&amp;"地点）氾濫危険水位超過","")</f>
        <v>境川（馬橋地点）氾濫危険水位超過</v>
      </c>
      <c r="C171" s="317"/>
      <c r="D171" s="317"/>
      <c r="E171" s="318"/>
      <c r="F171" s="259"/>
      <c r="G171" s="262"/>
      <c r="H171" s="263"/>
      <c r="I171" s="368"/>
      <c r="J171" s="369"/>
      <c r="K171" s="119"/>
    </row>
    <row r="172" spans="1:11" ht="17.25" customHeight="1" thickBot="1" x14ac:dyDescent="0.2">
      <c r="A172" s="101"/>
      <c r="B172" s="363"/>
      <c r="C172" s="363"/>
      <c r="D172" s="363"/>
      <c r="E172" s="364"/>
      <c r="F172" s="259"/>
      <c r="G172" s="264"/>
      <c r="H172" s="265"/>
      <c r="I172" s="370"/>
      <c r="J172" s="371"/>
      <c r="K172" s="119"/>
    </row>
    <row r="173" spans="1:11" ht="19.5" x14ac:dyDescent="0.15">
      <c r="A173" s="249"/>
      <c r="B173" s="346"/>
      <c r="C173" s="346"/>
      <c r="D173" s="346"/>
      <c r="E173" s="346"/>
      <c r="F173" s="346"/>
      <c r="G173" s="346"/>
      <c r="H173" s="346"/>
      <c r="I173" s="346"/>
      <c r="J173" s="346"/>
      <c r="K173" s="119"/>
    </row>
    <row r="174" spans="1:11" ht="17.25" customHeight="1" x14ac:dyDescent="0.15">
      <c r="A174" s="378" t="s">
        <v>288</v>
      </c>
      <c r="B174" s="379"/>
      <c r="C174" s="379"/>
      <c r="D174" s="379"/>
      <c r="E174" s="379"/>
      <c r="F174" s="379"/>
      <c r="G174" s="379"/>
      <c r="H174" s="379"/>
      <c r="I174" s="379"/>
      <c r="J174" s="380"/>
    </row>
    <row r="175" spans="1:11" ht="17.25" customHeight="1" x14ac:dyDescent="0.15">
      <c r="A175" s="381"/>
      <c r="B175" s="382"/>
      <c r="C175" s="382"/>
      <c r="D175" s="382"/>
      <c r="E175" s="382"/>
      <c r="F175" s="382"/>
      <c r="G175" s="382"/>
      <c r="H175" s="382"/>
      <c r="I175" s="382"/>
      <c r="J175" s="383"/>
    </row>
    <row r="176" spans="1:11" ht="17.25" customHeight="1" x14ac:dyDescent="0.15">
      <c r="A176" s="381"/>
      <c r="B176" s="382"/>
      <c r="C176" s="382"/>
      <c r="D176" s="382"/>
      <c r="E176" s="382"/>
      <c r="F176" s="382"/>
      <c r="G176" s="382"/>
      <c r="H176" s="382"/>
      <c r="I176" s="382"/>
      <c r="J176" s="383"/>
    </row>
    <row r="177" spans="1:11" ht="17.25" customHeight="1" x14ac:dyDescent="0.15">
      <c r="A177" s="381"/>
      <c r="B177" s="382"/>
      <c r="C177" s="382"/>
      <c r="D177" s="382"/>
      <c r="E177" s="382"/>
      <c r="F177" s="382"/>
      <c r="G177" s="382"/>
      <c r="H177" s="382"/>
      <c r="I177" s="382"/>
      <c r="J177" s="383"/>
    </row>
    <row r="178" spans="1:11" ht="17.25" customHeight="1" x14ac:dyDescent="0.15">
      <c r="A178" s="381"/>
      <c r="B178" s="382"/>
      <c r="C178" s="382"/>
      <c r="D178" s="382"/>
      <c r="E178" s="382"/>
      <c r="F178" s="382"/>
      <c r="G178" s="382"/>
      <c r="H178" s="382"/>
      <c r="I178" s="382"/>
      <c r="J178" s="383"/>
    </row>
    <row r="179" spans="1:11" ht="17.25" customHeight="1" x14ac:dyDescent="0.15">
      <c r="A179" s="381"/>
      <c r="B179" s="382"/>
      <c r="C179" s="382"/>
      <c r="D179" s="382"/>
      <c r="E179" s="382"/>
      <c r="F179" s="382"/>
      <c r="G179" s="382"/>
      <c r="H179" s="382"/>
      <c r="I179" s="382"/>
      <c r="J179" s="383"/>
    </row>
    <row r="180" spans="1:11" ht="17.25" customHeight="1" x14ac:dyDescent="0.15">
      <c r="A180" s="384"/>
      <c r="B180" s="385"/>
      <c r="C180" s="385"/>
      <c r="D180" s="385"/>
      <c r="E180" s="385"/>
      <c r="F180" s="385"/>
      <c r="G180" s="385"/>
      <c r="H180" s="385"/>
      <c r="I180" s="385"/>
      <c r="J180" s="386"/>
    </row>
    <row r="181" spans="1:11" ht="17.25" customHeight="1" x14ac:dyDescent="0.15"/>
    <row r="182" spans="1:11" ht="17.25" customHeight="1" x14ac:dyDescent="0.15"/>
    <row r="183" spans="1:11" ht="17.25" x14ac:dyDescent="0.15">
      <c r="A183" s="249" t="s">
        <v>224</v>
      </c>
      <c r="B183" s="249"/>
      <c r="C183" s="249"/>
      <c r="D183" s="249"/>
      <c r="E183" s="249"/>
      <c r="F183" s="249"/>
      <c r="G183" s="249"/>
      <c r="H183" s="249"/>
      <c r="I183" s="249"/>
      <c r="J183" s="249"/>
      <c r="K183" s="10"/>
    </row>
    <row r="184" spans="1:11" ht="17.25" x14ac:dyDescent="0.15">
      <c r="A184" s="249" t="s">
        <v>16</v>
      </c>
      <c r="B184" s="249"/>
      <c r="C184" s="249"/>
      <c r="D184" s="249"/>
      <c r="E184" s="249"/>
      <c r="F184" s="249"/>
      <c r="G184" s="249"/>
      <c r="H184" s="249"/>
      <c r="I184" s="249"/>
      <c r="J184" s="249"/>
      <c r="K184" s="10"/>
    </row>
    <row r="185" spans="1:11" ht="18" x14ac:dyDescent="0.15">
      <c r="A185" s="365" t="s">
        <v>17</v>
      </c>
      <c r="B185" s="365"/>
      <c r="C185" s="365"/>
      <c r="D185" s="365"/>
      <c r="E185" s="365"/>
      <c r="F185" s="365"/>
      <c r="G185" s="365"/>
      <c r="H185" s="365"/>
      <c r="I185" s="365"/>
      <c r="J185" s="365"/>
      <c r="K185" s="13"/>
    </row>
    <row r="186" spans="1:11" ht="18" thickBot="1" x14ac:dyDescent="0.2">
      <c r="A186" s="2"/>
    </row>
    <row r="187" spans="1:11" ht="17.25" x14ac:dyDescent="0.15">
      <c r="A187" s="57" t="s">
        <v>18</v>
      </c>
      <c r="B187" s="58"/>
      <c r="C187" s="59"/>
      <c r="D187" s="323" t="s">
        <v>19</v>
      </c>
      <c r="E187" s="323"/>
      <c r="F187" s="323"/>
      <c r="G187" s="323"/>
      <c r="H187" s="323"/>
      <c r="I187" s="323"/>
      <c r="J187" s="324"/>
      <c r="K187" s="49"/>
    </row>
    <row r="188" spans="1:11" ht="18" x14ac:dyDescent="0.15">
      <c r="A188" s="60" t="s">
        <v>46</v>
      </c>
      <c r="B188" s="21"/>
      <c r="C188" s="354" t="s">
        <v>239</v>
      </c>
      <c r="D188" s="355"/>
      <c r="E188" s="355"/>
      <c r="F188" s="355"/>
      <c r="G188" s="355"/>
      <c r="H188" s="355"/>
      <c r="I188" s="355"/>
      <c r="J188" s="356"/>
      <c r="K188" s="50"/>
    </row>
    <row r="189" spans="1:11" ht="18" x14ac:dyDescent="0.15">
      <c r="A189" s="61"/>
      <c r="B189" s="62"/>
      <c r="C189" s="250" t="s">
        <v>29</v>
      </c>
      <c r="D189" s="251"/>
      <c r="E189" s="251"/>
      <c r="F189" s="251"/>
      <c r="G189" s="251"/>
      <c r="H189" s="251"/>
      <c r="I189" s="251"/>
      <c r="J189" s="252"/>
      <c r="K189" s="180" t="s">
        <v>262</v>
      </c>
    </row>
    <row r="190" spans="1:11" ht="18" x14ac:dyDescent="0.15">
      <c r="A190" s="61"/>
      <c r="B190" s="62"/>
      <c r="C190" s="173" t="s">
        <v>28</v>
      </c>
      <c r="D190" s="353" t="s">
        <v>34</v>
      </c>
      <c r="E190" s="353"/>
      <c r="F190" s="360"/>
      <c r="G190" s="360"/>
      <c r="H190" s="360"/>
      <c r="I190" s="360"/>
      <c r="J190" s="360"/>
      <c r="K190" s="50"/>
    </row>
    <row r="191" spans="1:11" ht="18" x14ac:dyDescent="0.15">
      <c r="A191" s="61"/>
      <c r="B191" s="62"/>
      <c r="C191" s="173" t="s">
        <v>28</v>
      </c>
      <c r="D191" s="361" t="s">
        <v>240</v>
      </c>
      <c r="E191" s="361"/>
      <c r="F191" s="361"/>
      <c r="G191" s="361"/>
      <c r="H191" s="361"/>
      <c r="I191" s="361"/>
      <c r="J191" s="362"/>
      <c r="K191" s="50"/>
    </row>
    <row r="192" spans="1:11" ht="18" x14ac:dyDescent="0.15">
      <c r="A192" s="61"/>
      <c r="B192" s="62"/>
      <c r="C192" s="173"/>
      <c r="D192" s="361" t="s">
        <v>241</v>
      </c>
      <c r="E192" s="361"/>
      <c r="F192" s="361"/>
      <c r="G192" s="361"/>
      <c r="H192" s="361"/>
      <c r="I192" s="361"/>
      <c r="J192" s="362"/>
      <c r="K192" s="50"/>
    </row>
    <row r="193" spans="1:11" ht="18" x14ac:dyDescent="0.15">
      <c r="A193" s="61"/>
      <c r="B193" s="62"/>
      <c r="C193" s="173" t="s">
        <v>28</v>
      </c>
      <c r="D193" s="361" t="s">
        <v>242</v>
      </c>
      <c r="E193" s="361"/>
      <c r="F193" s="361"/>
      <c r="G193" s="361"/>
      <c r="H193" s="361"/>
      <c r="I193" s="361"/>
      <c r="J193" s="362"/>
      <c r="K193" s="50"/>
    </row>
    <row r="194" spans="1:11" ht="18" x14ac:dyDescent="0.15">
      <c r="A194" s="61"/>
      <c r="B194" s="62"/>
      <c r="C194" s="173"/>
      <c r="D194" s="361" t="s">
        <v>243</v>
      </c>
      <c r="E194" s="361"/>
      <c r="F194" s="361"/>
      <c r="G194" s="361"/>
      <c r="H194" s="361"/>
      <c r="I194" s="361"/>
      <c r="J194" s="362"/>
      <c r="K194" s="50"/>
    </row>
    <row r="195" spans="1:11" ht="18" x14ac:dyDescent="0.15">
      <c r="A195" s="61"/>
      <c r="B195" s="62"/>
      <c r="C195" s="173" t="s">
        <v>28</v>
      </c>
      <c r="D195" s="361" t="s">
        <v>244</v>
      </c>
      <c r="E195" s="361"/>
      <c r="F195" s="361"/>
      <c r="G195" s="361"/>
      <c r="H195" s="361"/>
      <c r="I195" s="361"/>
      <c r="J195" s="362"/>
      <c r="K195" s="50"/>
    </row>
    <row r="196" spans="1:11" ht="18" customHeight="1" x14ac:dyDescent="0.15">
      <c r="A196" s="63"/>
      <c r="B196" s="64"/>
      <c r="C196" s="174"/>
      <c r="D196" s="357" t="s">
        <v>245</v>
      </c>
      <c r="E196" s="357"/>
      <c r="F196" s="358"/>
      <c r="G196" s="358"/>
      <c r="H196" s="358"/>
      <c r="I196" s="358"/>
      <c r="J196" s="358"/>
      <c r="K196" s="78"/>
    </row>
    <row r="197" spans="1:11" ht="18" x14ac:dyDescent="0.15">
      <c r="A197" s="25" t="s">
        <v>30</v>
      </c>
      <c r="B197" s="17"/>
      <c r="C197" s="359" t="str">
        <f>入力シート!C16&amp;"からの"&amp;入力シート!C52</f>
        <v>岐南町からの電話</v>
      </c>
      <c r="D197" s="329"/>
      <c r="E197" s="329"/>
      <c r="F197" s="329"/>
      <c r="G197" s="329"/>
      <c r="H197" s="329"/>
      <c r="I197" s="329"/>
      <c r="J197" s="330"/>
      <c r="K197" s="51"/>
    </row>
    <row r="198" spans="1:11" ht="17.25" x14ac:dyDescent="0.15">
      <c r="A198" s="26" t="s">
        <v>31</v>
      </c>
      <c r="B198" s="16"/>
      <c r="C198" s="250" t="s">
        <v>29</v>
      </c>
      <c r="D198" s="251"/>
      <c r="E198" s="251"/>
      <c r="F198" s="251"/>
      <c r="G198" s="251"/>
      <c r="H198" s="251"/>
      <c r="I198" s="251"/>
      <c r="J198" s="252"/>
      <c r="K198" s="51" t="s">
        <v>262</v>
      </c>
    </row>
    <row r="199" spans="1:11" ht="17.25" customHeight="1" x14ac:dyDescent="0.15">
      <c r="A199" s="26" t="s">
        <v>32</v>
      </c>
      <c r="B199" s="23"/>
      <c r="C199" s="175" t="s">
        <v>28</v>
      </c>
      <c r="D199" s="352" t="str">
        <f>"「川の防災情報」の"&amp;入力シート!C34&amp;IF(入力シート!C40&lt;&gt;"",","&amp;入力シート!C40,"")&amp;IF(入力シート!C46&lt;&gt;"",","&amp;入力シート!C46,"")&amp;"の水位到達情報発表状況"</f>
        <v>「川の防災情報」の木曽川,長良川,境川の水位到達情報発表状況</v>
      </c>
      <c r="E199" s="352"/>
      <c r="F199" s="352"/>
      <c r="G199" s="352"/>
      <c r="H199" s="352"/>
      <c r="I199" s="352"/>
      <c r="J199" s="353"/>
      <c r="K199" s="20"/>
    </row>
    <row r="200" spans="1:11" ht="17.25" x14ac:dyDescent="0.15">
      <c r="A200" s="26"/>
      <c r="B200" s="23"/>
      <c r="C200" s="176"/>
      <c r="D200" s="352"/>
      <c r="E200" s="352"/>
      <c r="F200" s="352"/>
      <c r="G200" s="352"/>
      <c r="H200" s="352"/>
      <c r="I200" s="352"/>
      <c r="J200" s="353"/>
      <c r="K200" s="20"/>
    </row>
    <row r="201" spans="1:11" ht="17.25" x14ac:dyDescent="0.15">
      <c r="A201" s="26"/>
      <c r="B201" s="23"/>
      <c r="C201" s="176"/>
      <c r="D201" s="352"/>
      <c r="E201" s="352"/>
      <c r="F201" s="352"/>
      <c r="G201" s="352"/>
      <c r="H201" s="352"/>
      <c r="I201" s="352"/>
      <c r="J201" s="353"/>
      <c r="K201" s="20"/>
    </row>
    <row r="202" spans="1:11" ht="17.25" customHeight="1" x14ac:dyDescent="0.15">
      <c r="A202" s="26"/>
      <c r="B202" s="23"/>
      <c r="C202" s="175" t="s">
        <v>28</v>
      </c>
      <c r="D202" s="352" t="str">
        <f>"「川の防災情報」の"&amp;入力シート!C34&amp;IF(入力シート!C40&lt;&gt;"",","&amp;入力シート!C40,"")&amp;IF(入力シート!C46&lt;&gt;"",","&amp;入力シート!C46,"")&amp;"の水位観測所の水位"</f>
        <v>「川の防災情報」の木曽川,長良川,境川の水位観測所の水位</v>
      </c>
      <c r="E202" s="352"/>
      <c r="F202" s="352"/>
      <c r="G202" s="352"/>
      <c r="H202" s="352"/>
      <c r="I202" s="352"/>
      <c r="J202" s="353"/>
      <c r="K202" s="20"/>
    </row>
    <row r="203" spans="1:11" ht="17.25" customHeight="1" x14ac:dyDescent="0.15">
      <c r="A203" s="27"/>
      <c r="B203" s="24"/>
      <c r="C203" s="177"/>
      <c r="D203" s="352"/>
      <c r="E203" s="352"/>
      <c r="F203" s="352"/>
      <c r="G203" s="352"/>
      <c r="H203" s="352"/>
      <c r="I203" s="352"/>
      <c r="J203" s="353"/>
      <c r="K203" s="20"/>
    </row>
    <row r="204" spans="1:11" ht="17.25" customHeight="1" x14ac:dyDescent="0.15">
      <c r="A204" s="27"/>
      <c r="B204" s="24"/>
      <c r="C204" s="177"/>
      <c r="D204" s="352"/>
      <c r="E204" s="352"/>
      <c r="F204" s="352"/>
      <c r="G204" s="352"/>
      <c r="H204" s="352"/>
      <c r="I204" s="352"/>
      <c r="J204" s="353"/>
      <c r="K204" s="20"/>
    </row>
    <row r="205" spans="1:11" ht="17.25" customHeight="1" x14ac:dyDescent="0.15">
      <c r="A205" s="27"/>
      <c r="B205" s="24"/>
      <c r="C205" s="175" t="s">
        <v>28</v>
      </c>
      <c r="D205" s="325" t="str">
        <f>"気象庁HPの洪水予報のサイト（http://www.jma.go.jp/jp/flood/）"</f>
        <v>気象庁HPの洪水予報のサイト（http://www.jma.go.jp/jp/flood/）</v>
      </c>
      <c r="E205" s="325"/>
      <c r="F205" s="325"/>
      <c r="G205" s="325"/>
      <c r="H205" s="325"/>
      <c r="I205" s="325"/>
      <c r="J205" s="326"/>
      <c r="K205" s="20"/>
    </row>
    <row r="206" spans="1:11" ht="17.25" customHeight="1" x14ac:dyDescent="0.15">
      <c r="A206" s="28"/>
      <c r="B206" s="22"/>
      <c r="C206" s="178"/>
      <c r="D206" s="327"/>
      <c r="E206" s="327"/>
      <c r="F206" s="327"/>
      <c r="G206" s="327"/>
      <c r="H206" s="327"/>
      <c r="I206" s="327"/>
      <c r="J206" s="328"/>
      <c r="K206" s="20"/>
    </row>
    <row r="207" spans="1:11" ht="17.25" customHeight="1" x14ac:dyDescent="0.15">
      <c r="A207" s="340" t="s">
        <v>53</v>
      </c>
      <c r="B207" s="341"/>
      <c r="C207" s="329" t="s">
        <v>249</v>
      </c>
      <c r="D207" s="329"/>
      <c r="E207" s="329"/>
      <c r="F207" s="329"/>
      <c r="G207" s="329"/>
      <c r="H207" s="329"/>
      <c r="I207" s="329"/>
      <c r="J207" s="330"/>
      <c r="K207" s="16"/>
    </row>
    <row r="208" spans="1:11" ht="17.25" customHeight="1" x14ac:dyDescent="0.15">
      <c r="A208" s="342"/>
      <c r="B208" s="343"/>
      <c r="C208" s="251" t="s">
        <v>248</v>
      </c>
      <c r="D208" s="251"/>
      <c r="E208" s="251"/>
      <c r="F208" s="251"/>
      <c r="G208" s="251"/>
      <c r="H208" s="251"/>
      <c r="I208" s="251"/>
      <c r="J208" s="252"/>
      <c r="K208" s="16" t="s">
        <v>262</v>
      </c>
    </row>
    <row r="209" spans="1:11" ht="17.25" customHeight="1" x14ac:dyDescent="0.15">
      <c r="A209" s="342"/>
      <c r="B209" s="343"/>
      <c r="C209" s="251" t="s">
        <v>247</v>
      </c>
      <c r="D209" s="251"/>
      <c r="E209" s="251"/>
      <c r="F209" s="251"/>
      <c r="G209" s="251"/>
      <c r="H209" s="251"/>
      <c r="I209" s="251"/>
      <c r="J209" s="252"/>
      <c r="K209" s="16"/>
    </row>
    <row r="210" spans="1:11" ht="17.25" customHeight="1" x14ac:dyDescent="0.15">
      <c r="A210" s="342"/>
      <c r="B210" s="343"/>
      <c r="C210" s="251" t="s">
        <v>29</v>
      </c>
      <c r="D210" s="251"/>
      <c r="E210" s="251"/>
      <c r="F210" s="251"/>
      <c r="G210" s="251"/>
      <c r="H210" s="251"/>
      <c r="I210" s="251"/>
      <c r="J210" s="252"/>
      <c r="K210" s="16"/>
    </row>
    <row r="211" spans="1:11" ht="17.25" customHeight="1" x14ac:dyDescent="0.15">
      <c r="A211" s="342"/>
      <c r="B211" s="343"/>
      <c r="C211" s="175" t="str">
        <f>IF(入力シート!C54&lt;&gt;"","Ø","")</f>
        <v>Ø</v>
      </c>
      <c r="D211" s="325" t="str">
        <f>IF(入力シート!C54&lt;&gt;"",入力シート!C16&amp;"のサイト（"&amp;入力シート!C54&amp;"）","")</f>
        <v>岐南町のサイト（http://www.town.ginan.lg.jp/）</v>
      </c>
      <c r="E211" s="325"/>
      <c r="F211" s="325"/>
      <c r="G211" s="325"/>
      <c r="H211" s="325"/>
      <c r="I211" s="325"/>
      <c r="J211" s="326"/>
      <c r="K211" s="20"/>
    </row>
    <row r="212" spans="1:11" ht="17.25" customHeight="1" x14ac:dyDescent="0.15">
      <c r="A212" s="342"/>
      <c r="B212" s="343"/>
      <c r="C212" s="179"/>
      <c r="D212" s="325"/>
      <c r="E212" s="325"/>
      <c r="F212" s="325"/>
      <c r="G212" s="325"/>
      <c r="H212" s="325"/>
      <c r="I212" s="325"/>
      <c r="J212" s="326"/>
      <c r="K212" s="20"/>
    </row>
    <row r="213" spans="1:11" ht="17.25" customHeight="1" thickBot="1" x14ac:dyDescent="0.2">
      <c r="A213" s="347"/>
      <c r="B213" s="348"/>
      <c r="C213" s="349" t="str">
        <f>IF(入力シート!C56="○",入力シート!C16&amp;"の避難情報に係る緊急速報メール","")</f>
        <v>岐南町の避難情報に係る緊急速報メール</v>
      </c>
      <c r="D213" s="350"/>
      <c r="E213" s="350"/>
      <c r="F213" s="350"/>
      <c r="G213" s="350"/>
      <c r="H213" s="350"/>
      <c r="I213" s="350"/>
      <c r="J213" s="351"/>
      <c r="K213" s="16"/>
    </row>
    <row r="214" spans="1:11" ht="17.25" customHeight="1" x14ac:dyDescent="0.15">
      <c r="A214" s="90" t="s">
        <v>50</v>
      </c>
      <c r="B214" s="253" t="s">
        <v>51</v>
      </c>
      <c r="C214" s="253"/>
      <c r="D214" s="253"/>
      <c r="E214" s="253"/>
      <c r="F214" s="253"/>
      <c r="G214" s="253"/>
      <c r="H214" s="253"/>
      <c r="I214" s="253"/>
      <c r="J214" s="253"/>
      <c r="K214" s="20"/>
    </row>
    <row r="215" spans="1:11" ht="17.25" customHeight="1" x14ac:dyDescent="0.15">
      <c r="A215" s="91"/>
      <c r="B215" s="254"/>
      <c r="C215" s="254"/>
      <c r="D215" s="254"/>
      <c r="E215" s="254"/>
      <c r="F215" s="254"/>
      <c r="G215" s="254"/>
      <c r="H215" s="254"/>
      <c r="I215" s="254"/>
      <c r="J215" s="254"/>
      <c r="K215" s="12"/>
    </row>
    <row r="216" spans="1:11" ht="17.25" customHeight="1" x14ac:dyDescent="0.15">
      <c r="A216" s="91" t="s">
        <v>50</v>
      </c>
      <c r="B216" s="248" t="s">
        <v>52</v>
      </c>
      <c r="C216" s="248"/>
      <c r="D216" s="248"/>
      <c r="E216" s="248"/>
      <c r="F216" s="248"/>
      <c r="G216" s="248"/>
      <c r="H216" s="248"/>
      <c r="I216" s="248"/>
      <c r="J216" s="248"/>
      <c r="K216" s="12"/>
    </row>
    <row r="217" spans="1:11" ht="17.25" customHeight="1" x14ac:dyDescent="0.15">
      <c r="A217" s="91"/>
      <c r="B217" s="248"/>
      <c r="C217" s="248"/>
      <c r="D217" s="248"/>
      <c r="E217" s="248"/>
      <c r="F217" s="248"/>
      <c r="G217" s="248"/>
      <c r="H217" s="248"/>
      <c r="I217" s="248"/>
      <c r="J217" s="248"/>
      <c r="K217" s="12"/>
    </row>
    <row r="218" spans="1:11" ht="17.25" customHeight="1" x14ac:dyDescent="0.15">
      <c r="A218" s="12"/>
      <c r="B218" s="12"/>
      <c r="C218" s="12"/>
      <c r="D218" s="12"/>
      <c r="E218" s="76"/>
      <c r="F218" s="12"/>
      <c r="G218" s="12"/>
      <c r="H218" s="12"/>
      <c r="I218" s="12"/>
      <c r="J218" s="12"/>
      <c r="K218" s="12"/>
    </row>
    <row r="219" spans="1:11" ht="17.25" x14ac:dyDescent="0.15">
      <c r="A219" s="249" t="s">
        <v>33</v>
      </c>
      <c r="B219" s="249"/>
      <c r="C219" s="249"/>
      <c r="D219" s="249"/>
      <c r="E219" s="249"/>
      <c r="F219" s="249"/>
      <c r="G219" s="249"/>
      <c r="H219" s="249"/>
      <c r="I219" s="249"/>
      <c r="J219" s="249"/>
      <c r="K219" s="10"/>
    </row>
    <row r="220" spans="1:11" ht="17.25" customHeight="1" x14ac:dyDescent="0.15">
      <c r="A220" s="248" t="s">
        <v>72</v>
      </c>
      <c r="B220" s="248"/>
      <c r="C220" s="248"/>
      <c r="D220" s="248"/>
      <c r="E220" s="248"/>
      <c r="F220" s="248"/>
      <c r="G220" s="248"/>
      <c r="H220" s="248"/>
      <c r="I220" s="248"/>
      <c r="J220" s="248"/>
      <c r="K220" s="12"/>
    </row>
    <row r="221" spans="1:11" ht="17.25" customHeight="1" x14ac:dyDescent="0.15">
      <c r="A221" s="248"/>
      <c r="B221" s="248"/>
      <c r="C221" s="248"/>
      <c r="D221" s="248"/>
      <c r="E221" s="248"/>
      <c r="F221" s="248"/>
      <c r="G221" s="248"/>
      <c r="H221" s="248"/>
      <c r="I221" s="248"/>
      <c r="J221" s="248"/>
      <c r="K221" s="12"/>
    </row>
    <row r="222" spans="1:11" ht="18" customHeight="1" x14ac:dyDescent="0.15">
      <c r="A222" s="293" t="s">
        <v>226</v>
      </c>
      <c r="B222" s="293"/>
      <c r="C222" s="293"/>
      <c r="D222" s="293"/>
      <c r="E222" s="293"/>
      <c r="F222" s="293"/>
      <c r="G222" s="293"/>
      <c r="H222" s="293"/>
      <c r="I222" s="293"/>
      <c r="J222" s="293"/>
      <c r="K222" s="12"/>
    </row>
    <row r="223" spans="1:11" ht="18" customHeight="1" x14ac:dyDescent="0.15">
      <c r="A223" s="293"/>
      <c r="B223" s="293"/>
      <c r="C223" s="293"/>
      <c r="D223" s="293"/>
      <c r="E223" s="293"/>
      <c r="F223" s="293"/>
      <c r="G223" s="293"/>
      <c r="H223" s="293"/>
      <c r="I223" s="293"/>
      <c r="J223" s="293"/>
      <c r="K223" s="12"/>
    </row>
    <row r="224" spans="1:11" ht="18" customHeight="1" x14ac:dyDescent="0.15">
      <c r="A224" s="293" t="s">
        <v>118</v>
      </c>
      <c r="B224" s="293"/>
      <c r="C224" s="293"/>
      <c r="D224" s="293"/>
      <c r="E224" s="293"/>
      <c r="F224" s="293"/>
      <c r="G224" s="293"/>
      <c r="H224" s="293"/>
      <c r="I224" s="293"/>
      <c r="J224" s="293"/>
      <c r="K224" s="112"/>
    </row>
    <row r="225" spans="1:11" ht="18" customHeight="1" x14ac:dyDescent="0.15">
      <c r="B225" s="293" t="str">
        <f>入力シート!C16&amp;入力シート!C58&amp;" "&amp;入力シート!C60</f>
        <v>岐南町総務課 058-247-1360</v>
      </c>
      <c r="C225" s="293"/>
      <c r="D225" s="293"/>
      <c r="E225" s="293"/>
      <c r="F225" s="293"/>
      <c r="G225" s="293"/>
      <c r="H225" s="293"/>
      <c r="I225" s="293"/>
      <c r="J225" s="293"/>
      <c r="K225" s="112"/>
    </row>
    <row r="226" spans="1:11" ht="17.25" customHeight="1" x14ac:dyDescent="0.15">
      <c r="A226" s="77"/>
      <c r="B226" s="77"/>
      <c r="C226" s="77"/>
      <c r="D226" s="77"/>
      <c r="E226" s="77"/>
      <c r="F226" s="77"/>
      <c r="G226" s="77"/>
      <c r="H226" s="77"/>
      <c r="I226" s="77"/>
      <c r="J226" s="77"/>
      <c r="K226" s="76"/>
    </row>
    <row r="227" spans="1:11" ht="17.25" customHeight="1" x14ac:dyDescent="0.15">
      <c r="A227" s="77"/>
      <c r="B227" s="77"/>
      <c r="C227" s="77"/>
      <c r="D227" s="77"/>
      <c r="E227" s="77"/>
      <c r="F227" s="77"/>
      <c r="G227" s="77"/>
      <c r="H227" s="77"/>
      <c r="I227" s="77"/>
      <c r="J227" s="77"/>
      <c r="K227" s="76"/>
    </row>
    <row r="228" spans="1:11" ht="17.25" customHeight="1" x14ac:dyDescent="0.15">
      <c r="A228" s="113"/>
      <c r="B228" s="113"/>
      <c r="C228" s="113"/>
      <c r="D228" s="113"/>
      <c r="E228" s="113"/>
      <c r="F228" s="113"/>
      <c r="G228" s="113"/>
      <c r="H228" s="113"/>
      <c r="I228" s="113"/>
      <c r="J228" s="113"/>
      <c r="K228" s="112"/>
    </row>
    <row r="229" spans="1:11" ht="17.25" customHeight="1" x14ac:dyDescent="0.15">
      <c r="A229" s="113"/>
      <c r="B229" s="113"/>
      <c r="C229" s="113"/>
      <c r="D229" s="113"/>
      <c r="E229" s="113"/>
      <c r="F229" s="113"/>
      <c r="G229" s="113"/>
      <c r="H229" s="113"/>
      <c r="I229" s="113"/>
      <c r="J229" s="113"/>
      <c r="K229" s="112"/>
    </row>
    <row r="230" spans="1:11" ht="17.25" customHeight="1" x14ac:dyDescent="0.15">
      <c r="A230" s="113"/>
      <c r="B230" s="113"/>
      <c r="C230" s="113"/>
      <c r="D230" s="113"/>
      <c r="E230" s="113"/>
      <c r="F230" s="113"/>
      <c r="G230" s="113"/>
      <c r="H230" s="113"/>
      <c r="I230" s="113"/>
      <c r="J230" s="113"/>
      <c r="K230" s="112"/>
    </row>
    <row r="231" spans="1:11" ht="17.25" customHeight="1" x14ac:dyDescent="0.15">
      <c r="A231" s="113"/>
      <c r="B231" s="113"/>
      <c r="C231" s="113"/>
      <c r="D231" s="113"/>
      <c r="E231" s="113"/>
      <c r="F231" s="113"/>
      <c r="G231" s="113"/>
      <c r="H231" s="113"/>
      <c r="I231" s="113"/>
      <c r="J231" s="113"/>
      <c r="K231" s="112"/>
    </row>
    <row r="232" spans="1:11" ht="17.25" customHeight="1" x14ac:dyDescent="0.15">
      <c r="A232" s="113"/>
      <c r="B232" s="113"/>
      <c r="C232" s="113"/>
      <c r="D232" s="113"/>
      <c r="E232" s="113"/>
      <c r="F232" s="113"/>
      <c r="G232" s="113"/>
      <c r="H232" s="113"/>
      <c r="I232" s="113"/>
      <c r="J232" s="113"/>
      <c r="K232" s="112"/>
    </row>
    <row r="233" spans="1:11" ht="17.25" customHeight="1" x14ac:dyDescent="0.15">
      <c r="A233" s="113"/>
      <c r="B233" s="113"/>
      <c r="C233" s="113"/>
      <c r="D233" s="113"/>
      <c r="E233" s="113"/>
      <c r="F233" s="113"/>
      <c r="G233" s="113"/>
      <c r="H233" s="113"/>
      <c r="I233" s="113"/>
      <c r="J233" s="113"/>
      <c r="K233" s="112"/>
    </row>
    <row r="234" spans="1:11" ht="17.25" x14ac:dyDescent="0.15">
      <c r="A234" s="249" t="s">
        <v>225</v>
      </c>
      <c r="B234" s="249"/>
      <c r="C234" s="249"/>
      <c r="D234" s="249"/>
      <c r="E234" s="249"/>
      <c r="F234" s="249"/>
      <c r="G234" s="249"/>
      <c r="H234" s="249"/>
      <c r="I234" s="249"/>
      <c r="J234" s="249"/>
      <c r="K234" s="10"/>
    </row>
    <row r="235" spans="1:11" ht="17.25" x14ac:dyDescent="0.15">
      <c r="A235" s="249" t="s">
        <v>217</v>
      </c>
      <c r="B235" s="249"/>
      <c r="C235" s="249"/>
      <c r="D235" s="249"/>
      <c r="E235" s="249"/>
      <c r="F235" s="249"/>
      <c r="G235" s="249"/>
      <c r="H235" s="249"/>
      <c r="I235" s="249"/>
      <c r="J235" s="249"/>
      <c r="K235" s="10"/>
    </row>
    <row r="236" spans="1:11" ht="17.25" customHeight="1" x14ac:dyDescent="0.15">
      <c r="A236" s="293" t="s">
        <v>219</v>
      </c>
      <c r="B236" s="293"/>
      <c r="C236" s="293"/>
      <c r="D236" s="293"/>
      <c r="E236" s="293"/>
      <c r="F236" s="293"/>
      <c r="G236" s="293"/>
      <c r="H236" s="293"/>
      <c r="I236" s="293"/>
      <c r="J236" s="293"/>
      <c r="K236" s="12"/>
    </row>
    <row r="237" spans="1:11" ht="17.25" customHeight="1" x14ac:dyDescent="0.15">
      <c r="A237" s="293"/>
      <c r="B237" s="293"/>
      <c r="C237" s="293"/>
      <c r="D237" s="293"/>
      <c r="E237" s="293"/>
      <c r="F237" s="293"/>
      <c r="G237" s="293"/>
      <c r="H237" s="293"/>
      <c r="I237" s="293"/>
      <c r="J237" s="293"/>
      <c r="K237" s="85"/>
    </row>
    <row r="238" spans="1:11" ht="17.25" customHeight="1" x14ac:dyDescent="0.15">
      <c r="A238" s="293"/>
      <c r="B238" s="293"/>
      <c r="C238" s="293"/>
      <c r="D238" s="293"/>
      <c r="E238" s="293"/>
      <c r="F238" s="293"/>
      <c r="G238" s="293"/>
      <c r="H238" s="293"/>
      <c r="I238" s="293"/>
      <c r="J238" s="293"/>
      <c r="K238" s="85"/>
    </row>
    <row r="239" spans="1:11" ht="17.25" customHeight="1" x14ac:dyDescent="0.15">
      <c r="A239" s="293"/>
      <c r="B239" s="293"/>
      <c r="C239" s="293"/>
      <c r="D239" s="293"/>
      <c r="E239" s="293"/>
      <c r="F239" s="293"/>
      <c r="G239" s="293"/>
      <c r="H239" s="293"/>
      <c r="I239" s="293"/>
      <c r="J239" s="293"/>
      <c r="K239" s="12"/>
    </row>
    <row r="240" spans="1:11" ht="17.25" x14ac:dyDescent="0.15">
      <c r="A240" s="2"/>
      <c r="B240" s="19"/>
      <c r="C240" s="19"/>
      <c r="D240" s="19"/>
      <c r="E240" s="19"/>
      <c r="F240" s="19"/>
      <c r="G240" s="19"/>
      <c r="H240" s="19"/>
      <c r="I240" s="19"/>
      <c r="J240" s="19"/>
      <c r="K240" s="19"/>
    </row>
    <row r="241" spans="1:11" ht="17.25" x14ac:dyDescent="0.15">
      <c r="A241" s="249" t="s">
        <v>20</v>
      </c>
      <c r="B241" s="249"/>
      <c r="C241" s="249"/>
      <c r="D241" s="249"/>
      <c r="E241" s="249"/>
      <c r="F241" s="249"/>
      <c r="G241" s="249"/>
      <c r="H241" s="249"/>
      <c r="I241" s="249"/>
      <c r="J241" s="249"/>
      <c r="K241" s="10"/>
    </row>
    <row r="242" spans="1:11" ht="17.25" customHeight="1" x14ac:dyDescent="0.15">
      <c r="A242" s="293" t="s">
        <v>214</v>
      </c>
      <c r="B242" s="293"/>
      <c r="C242" s="293"/>
      <c r="D242" s="293"/>
      <c r="E242" s="293"/>
      <c r="F242" s="293"/>
      <c r="G242" s="293"/>
      <c r="H242" s="293"/>
      <c r="I242" s="293"/>
      <c r="J242" s="293"/>
      <c r="K242" s="12"/>
    </row>
    <row r="243" spans="1:11" ht="17.25" customHeight="1" x14ac:dyDescent="0.15">
      <c r="A243" s="293"/>
      <c r="B243" s="293"/>
      <c r="C243" s="293"/>
      <c r="D243" s="293"/>
      <c r="E243" s="293"/>
      <c r="F243" s="293"/>
      <c r="G243" s="293"/>
      <c r="H243" s="293"/>
      <c r="I243" s="293"/>
      <c r="J243" s="293"/>
      <c r="K243" s="12"/>
    </row>
    <row r="244" spans="1:11" ht="17.25" x14ac:dyDescent="0.15">
      <c r="A244" s="2"/>
      <c r="B244" s="19"/>
      <c r="C244" s="19"/>
      <c r="D244" s="19"/>
      <c r="E244" s="19"/>
      <c r="F244" s="19"/>
      <c r="G244" s="19"/>
      <c r="H244" s="19"/>
      <c r="I244" s="19"/>
      <c r="J244" s="19"/>
      <c r="K244" s="19"/>
    </row>
    <row r="245" spans="1:11" ht="17.25" x14ac:dyDescent="0.15">
      <c r="A245" s="249" t="s">
        <v>73</v>
      </c>
      <c r="B245" s="249"/>
      <c r="C245" s="249"/>
      <c r="D245" s="249"/>
      <c r="E245" s="249"/>
      <c r="F245" s="249"/>
      <c r="G245" s="249"/>
      <c r="H245" s="249"/>
      <c r="I245" s="249"/>
      <c r="J245" s="249"/>
      <c r="K245" s="10"/>
    </row>
    <row r="246" spans="1:11" ht="17.25" customHeight="1" x14ac:dyDescent="0.15">
      <c r="A246" s="293" t="s">
        <v>213</v>
      </c>
      <c r="B246" s="293"/>
      <c r="C246" s="293"/>
      <c r="D246" s="293"/>
      <c r="E246" s="293"/>
      <c r="F246" s="293"/>
      <c r="G246" s="293"/>
      <c r="H246" s="293"/>
      <c r="I246" s="293"/>
      <c r="J246" s="293"/>
      <c r="K246" s="12"/>
    </row>
    <row r="247" spans="1:11" ht="18" thickBot="1" x14ac:dyDescent="0.2">
      <c r="A247" s="2"/>
      <c r="B247" s="19"/>
      <c r="C247" s="19"/>
      <c r="D247" s="19"/>
      <c r="E247" s="19"/>
      <c r="F247" s="19"/>
      <c r="G247" s="19"/>
      <c r="H247" s="19"/>
      <c r="I247" s="19"/>
      <c r="J247" s="19"/>
      <c r="K247" s="19"/>
    </row>
    <row r="248" spans="1:11" ht="18" x14ac:dyDescent="0.15">
      <c r="A248" s="2"/>
      <c r="B248" s="102"/>
      <c r="C248" s="103"/>
      <c r="D248" s="331" t="s">
        <v>76</v>
      </c>
      <c r="E248" s="332"/>
      <c r="F248" s="331" t="s">
        <v>74</v>
      </c>
      <c r="G248" s="332"/>
      <c r="H248" s="331" t="s">
        <v>75</v>
      </c>
      <c r="I248" s="333"/>
      <c r="J248" s="19"/>
      <c r="K248" s="19"/>
    </row>
    <row r="249" spans="1:11" ht="17.25" x14ac:dyDescent="0.15">
      <c r="A249" s="2"/>
      <c r="B249" s="299" t="s">
        <v>218</v>
      </c>
      <c r="C249" s="300"/>
      <c r="D249" s="334" t="str">
        <f>入力シート!C66</f>
        <v>岐南町役場</v>
      </c>
      <c r="E249" s="335"/>
      <c r="F249" s="334" t="str">
        <f>入力シート!C70&amp;"m"</f>
        <v>100m</v>
      </c>
      <c r="G249" s="335"/>
      <c r="H249" s="334" t="str">
        <f>入力シート!C72&amp;IF(入力シート!C72="車両"," "&amp;入力シート!I72&amp;"台","")</f>
        <v>車両 1台</v>
      </c>
      <c r="I249" s="397"/>
      <c r="J249" s="19"/>
      <c r="K249" s="19"/>
    </row>
    <row r="250" spans="1:11" ht="17.25" x14ac:dyDescent="0.15">
      <c r="A250" s="2"/>
      <c r="B250" s="273"/>
      <c r="C250" s="274"/>
      <c r="D250" s="336"/>
      <c r="E250" s="337"/>
      <c r="F250" s="336"/>
      <c r="G250" s="337"/>
      <c r="H250" s="336"/>
      <c r="I250" s="398"/>
      <c r="J250" s="19"/>
      <c r="K250" s="19"/>
    </row>
    <row r="251" spans="1:11" ht="17.25" x14ac:dyDescent="0.15">
      <c r="A251" s="2"/>
      <c r="B251" s="299" t="s">
        <v>77</v>
      </c>
      <c r="C251" s="300"/>
      <c r="D251" s="334" t="str">
        <f>IF(入力シート!C76="","-",入力シート!C76)</f>
        <v>施設の３階</v>
      </c>
      <c r="E251" s="335"/>
      <c r="F251" s="393"/>
      <c r="G251" s="394"/>
      <c r="H251" s="393"/>
      <c r="I251" s="409"/>
      <c r="J251" s="19"/>
      <c r="K251" s="19"/>
    </row>
    <row r="252" spans="1:11" ht="18" thickBot="1" x14ac:dyDescent="0.2">
      <c r="A252" s="2"/>
      <c r="B252" s="276"/>
      <c r="C252" s="277"/>
      <c r="D252" s="338"/>
      <c r="E252" s="339"/>
      <c r="F252" s="395"/>
      <c r="G252" s="396"/>
      <c r="H252" s="395"/>
      <c r="I252" s="410"/>
      <c r="J252" s="19"/>
      <c r="K252" s="19"/>
    </row>
    <row r="253" spans="1:11" ht="17.25" x14ac:dyDescent="0.15">
      <c r="A253" s="2"/>
      <c r="B253" s="19"/>
      <c r="C253" s="19"/>
      <c r="D253" s="19"/>
      <c r="E253" s="19"/>
      <c r="F253" s="19"/>
      <c r="G253" s="19"/>
      <c r="H253" s="19"/>
      <c r="I253" s="19"/>
      <c r="J253" s="19"/>
      <c r="K253" s="19"/>
    </row>
    <row r="254" spans="1:11" ht="17.25" x14ac:dyDescent="0.15">
      <c r="A254" s="2"/>
      <c r="B254" s="19"/>
      <c r="C254" s="19"/>
      <c r="D254" s="19"/>
      <c r="E254" s="19"/>
      <c r="F254" s="19"/>
      <c r="G254" s="19"/>
      <c r="H254" s="19"/>
      <c r="I254" s="19"/>
      <c r="J254" s="19"/>
      <c r="K254" s="19"/>
    </row>
    <row r="255" spans="1:11" ht="17.25" x14ac:dyDescent="0.15">
      <c r="A255" s="2"/>
      <c r="B255" s="19"/>
      <c r="C255" s="19"/>
      <c r="D255" s="19"/>
      <c r="E255" s="19"/>
      <c r="F255" s="19"/>
      <c r="G255" s="19"/>
      <c r="H255" s="19"/>
      <c r="I255" s="19"/>
      <c r="J255" s="19"/>
      <c r="K255" s="19"/>
    </row>
    <row r="256" spans="1:11" ht="17.25" x14ac:dyDescent="0.15">
      <c r="A256" s="2"/>
      <c r="B256" s="19"/>
      <c r="C256" s="19"/>
      <c r="D256" s="19"/>
      <c r="E256" s="19"/>
      <c r="F256" s="19"/>
      <c r="G256" s="19"/>
      <c r="H256" s="19"/>
      <c r="I256" s="19"/>
      <c r="J256" s="19"/>
      <c r="K256" s="19"/>
    </row>
    <row r="257" spans="1:11" ht="17.25" x14ac:dyDescent="0.15">
      <c r="A257" s="2"/>
      <c r="B257" s="19"/>
      <c r="C257" s="19"/>
      <c r="D257" s="19"/>
      <c r="E257" s="19"/>
      <c r="F257" s="19"/>
      <c r="G257" s="19"/>
      <c r="H257" s="19"/>
      <c r="I257" s="19"/>
      <c r="J257" s="19"/>
      <c r="K257" s="19"/>
    </row>
    <row r="258" spans="1:11" ht="17.25" x14ac:dyDescent="0.15">
      <c r="A258" s="2"/>
      <c r="B258" s="19"/>
      <c r="C258" s="19"/>
      <c r="D258" s="19"/>
      <c r="E258" s="19"/>
      <c r="F258" s="19"/>
      <c r="G258" s="19"/>
      <c r="H258" s="19"/>
      <c r="I258" s="19"/>
      <c r="J258" s="19"/>
      <c r="K258" s="19"/>
    </row>
    <row r="259" spans="1:11" ht="17.25" x14ac:dyDescent="0.15">
      <c r="A259" s="2"/>
      <c r="B259" s="19"/>
      <c r="C259" s="19"/>
      <c r="D259" s="19"/>
      <c r="E259" s="19"/>
      <c r="F259" s="19"/>
      <c r="G259" s="19"/>
      <c r="H259" s="19"/>
      <c r="I259" s="19"/>
      <c r="J259" s="19"/>
      <c r="K259" s="19"/>
    </row>
    <row r="260" spans="1:11" ht="17.25" x14ac:dyDescent="0.15">
      <c r="A260" s="2"/>
      <c r="B260" s="19"/>
      <c r="C260" s="19"/>
      <c r="D260" s="19"/>
      <c r="E260" s="19"/>
      <c r="F260" s="19"/>
      <c r="G260" s="19"/>
      <c r="H260" s="19"/>
      <c r="I260" s="19"/>
      <c r="J260" s="19"/>
      <c r="K260" s="19"/>
    </row>
    <row r="261" spans="1:11" ht="17.25" x14ac:dyDescent="0.15">
      <c r="A261" s="2"/>
      <c r="B261" s="19"/>
      <c r="C261" s="19"/>
      <c r="D261" s="19"/>
      <c r="E261" s="19"/>
      <c r="F261" s="19"/>
      <c r="G261" s="19"/>
      <c r="H261" s="19"/>
      <c r="I261" s="19"/>
      <c r="J261" s="19"/>
      <c r="K261" s="19"/>
    </row>
    <row r="262" spans="1:11" ht="17.25" x14ac:dyDescent="0.15">
      <c r="A262" s="2"/>
      <c r="B262" s="19"/>
      <c r="C262" s="19"/>
      <c r="D262" s="19"/>
      <c r="E262" s="19"/>
      <c r="F262" s="19"/>
      <c r="G262" s="19"/>
      <c r="H262" s="19"/>
      <c r="I262" s="19"/>
      <c r="J262" s="19"/>
      <c r="K262" s="19"/>
    </row>
    <row r="263" spans="1:11" ht="17.25" x14ac:dyDescent="0.15">
      <c r="A263" s="2"/>
      <c r="B263" s="19"/>
      <c r="C263" s="19"/>
      <c r="D263" s="19"/>
      <c r="E263" s="19"/>
      <c r="F263" s="19"/>
      <c r="G263" s="19"/>
      <c r="H263" s="19"/>
      <c r="I263" s="19"/>
      <c r="J263" s="19"/>
      <c r="K263" s="19"/>
    </row>
    <row r="264" spans="1:11" ht="17.25" x14ac:dyDescent="0.15">
      <c r="A264" s="2"/>
      <c r="B264" s="19"/>
      <c r="C264" s="19"/>
      <c r="D264" s="19"/>
      <c r="E264" s="19"/>
      <c r="F264" s="19"/>
      <c r="G264" s="19"/>
      <c r="H264" s="19"/>
      <c r="I264" s="19"/>
      <c r="J264" s="19"/>
      <c r="K264" s="19"/>
    </row>
    <row r="265" spans="1:11" ht="17.25" x14ac:dyDescent="0.15">
      <c r="A265" s="2"/>
      <c r="B265" s="19"/>
      <c r="C265" s="19"/>
      <c r="D265" s="19"/>
      <c r="E265" s="19"/>
      <c r="F265" s="19"/>
      <c r="G265" s="19"/>
      <c r="H265" s="19"/>
      <c r="I265" s="19"/>
      <c r="J265" s="19"/>
      <c r="K265" s="19"/>
    </row>
    <row r="266" spans="1:11" ht="17.25" x14ac:dyDescent="0.15">
      <c r="A266" s="2"/>
      <c r="B266" s="19"/>
      <c r="C266" s="19"/>
      <c r="D266" s="19"/>
      <c r="E266" s="19"/>
      <c r="F266" s="19"/>
      <c r="G266" s="19"/>
      <c r="H266" s="19"/>
      <c r="I266" s="19"/>
      <c r="J266" s="19"/>
      <c r="K266" s="19"/>
    </row>
    <row r="267" spans="1:11" ht="17.25" x14ac:dyDescent="0.15">
      <c r="A267" s="2"/>
      <c r="B267" s="19"/>
      <c r="C267" s="19"/>
      <c r="D267" s="19"/>
      <c r="E267" s="19"/>
      <c r="F267" s="19"/>
      <c r="G267" s="19"/>
      <c r="H267" s="19"/>
      <c r="I267" s="19"/>
      <c r="J267" s="19"/>
      <c r="K267" s="19"/>
    </row>
    <row r="268" spans="1:11" ht="17.25" x14ac:dyDescent="0.15">
      <c r="A268" s="2"/>
      <c r="B268" s="19"/>
      <c r="C268" s="19"/>
      <c r="D268" s="19"/>
      <c r="E268" s="19"/>
      <c r="F268" s="19"/>
      <c r="G268" s="19"/>
      <c r="H268" s="19"/>
      <c r="I268" s="19"/>
      <c r="J268" s="19"/>
      <c r="K268" s="19"/>
    </row>
    <row r="269" spans="1:11" ht="17.25" x14ac:dyDescent="0.15">
      <c r="A269" s="2"/>
      <c r="B269" s="19"/>
      <c r="C269" s="19"/>
      <c r="D269" s="19"/>
      <c r="E269" s="19"/>
      <c r="F269" s="19"/>
      <c r="G269" s="19"/>
      <c r="H269" s="19"/>
      <c r="I269" s="19"/>
      <c r="J269" s="19"/>
      <c r="K269" s="19"/>
    </row>
    <row r="270" spans="1:11" ht="17.25" x14ac:dyDescent="0.15">
      <c r="A270" s="2"/>
      <c r="B270" s="19"/>
      <c r="C270" s="19"/>
      <c r="D270" s="19"/>
      <c r="E270" s="19"/>
      <c r="F270" s="19"/>
      <c r="G270" s="19"/>
      <c r="H270" s="19"/>
      <c r="I270" s="19"/>
      <c r="J270" s="19"/>
      <c r="K270" s="19"/>
    </row>
    <row r="271" spans="1:11" ht="17.25" x14ac:dyDescent="0.15">
      <c r="A271" s="2"/>
      <c r="B271" s="19"/>
      <c r="C271" s="19"/>
      <c r="D271" s="19"/>
      <c r="E271" s="19"/>
      <c r="F271" s="19"/>
      <c r="G271" s="19"/>
      <c r="H271" s="19"/>
      <c r="I271" s="19"/>
      <c r="J271" s="19"/>
      <c r="K271" s="19"/>
    </row>
    <row r="272" spans="1:11" ht="17.25" x14ac:dyDescent="0.15">
      <c r="A272" s="2"/>
      <c r="B272" s="19"/>
      <c r="C272" s="19"/>
      <c r="D272" s="19"/>
      <c r="E272" s="19"/>
      <c r="F272" s="19"/>
      <c r="G272" s="19"/>
      <c r="H272" s="19"/>
      <c r="I272" s="19"/>
      <c r="J272" s="19"/>
      <c r="K272" s="19"/>
    </row>
    <row r="273" spans="1:11" ht="17.25" x14ac:dyDescent="0.15">
      <c r="A273" s="2"/>
      <c r="B273" s="19"/>
      <c r="C273" s="19"/>
      <c r="D273" s="19"/>
      <c r="E273" s="19"/>
      <c r="F273" s="19"/>
      <c r="G273" s="19"/>
      <c r="H273" s="19"/>
      <c r="I273" s="19"/>
      <c r="J273" s="19"/>
      <c r="K273" s="19"/>
    </row>
    <row r="274" spans="1:11" ht="17.25" x14ac:dyDescent="0.15">
      <c r="A274" s="2"/>
      <c r="B274" s="19"/>
      <c r="C274" s="19"/>
      <c r="D274" s="19"/>
      <c r="E274" s="19"/>
      <c r="F274" s="19"/>
      <c r="G274" s="19"/>
      <c r="H274" s="19"/>
      <c r="I274" s="19"/>
      <c r="J274" s="19"/>
      <c r="K274" s="19"/>
    </row>
    <row r="275" spans="1:11" ht="17.25" x14ac:dyDescent="0.15">
      <c r="A275" s="2"/>
      <c r="B275" s="19"/>
      <c r="C275" s="19"/>
      <c r="D275" s="19"/>
      <c r="E275" s="19"/>
      <c r="F275" s="19"/>
      <c r="G275" s="19"/>
      <c r="H275" s="19"/>
      <c r="I275" s="19"/>
      <c r="J275" s="19"/>
      <c r="K275" s="19"/>
    </row>
    <row r="276" spans="1:11" ht="17.25" x14ac:dyDescent="0.15">
      <c r="A276" s="2"/>
      <c r="B276" s="19"/>
      <c r="C276" s="19"/>
      <c r="D276" s="19"/>
      <c r="E276" s="19"/>
      <c r="F276" s="19"/>
      <c r="G276" s="19"/>
      <c r="H276" s="19"/>
      <c r="I276" s="19"/>
      <c r="J276" s="19"/>
      <c r="K276" s="19"/>
    </row>
    <row r="277" spans="1:11" ht="17.25" x14ac:dyDescent="0.15">
      <c r="A277" s="2"/>
      <c r="B277" s="19"/>
      <c r="C277" s="19"/>
      <c r="D277" s="19"/>
      <c r="E277" s="19"/>
      <c r="F277" s="19"/>
      <c r="G277" s="19"/>
      <c r="H277" s="19"/>
      <c r="I277" s="19"/>
      <c r="J277" s="19"/>
      <c r="K277" s="19"/>
    </row>
    <row r="278" spans="1:11" ht="17.25" x14ac:dyDescent="0.15">
      <c r="A278" s="2"/>
      <c r="B278" s="19"/>
      <c r="C278" s="19"/>
      <c r="D278" s="19"/>
      <c r="E278" s="19"/>
      <c r="F278" s="19"/>
      <c r="G278" s="19"/>
      <c r="H278" s="19"/>
      <c r="I278" s="19"/>
      <c r="J278" s="19"/>
      <c r="K278" s="19"/>
    </row>
    <row r="279" spans="1:11" ht="17.25" x14ac:dyDescent="0.15">
      <c r="A279" s="2"/>
      <c r="B279" s="19"/>
      <c r="C279" s="19"/>
      <c r="D279" s="19"/>
      <c r="E279" s="19"/>
      <c r="F279" s="19"/>
      <c r="G279" s="19"/>
      <c r="H279" s="19"/>
      <c r="I279" s="19"/>
      <c r="J279" s="19"/>
      <c r="K279" s="19"/>
    </row>
    <row r="280" spans="1:11" ht="17.25" x14ac:dyDescent="0.15">
      <c r="A280" s="2"/>
      <c r="B280" s="19"/>
      <c r="C280" s="19"/>
      <c r="D280" s="19"/>
      <c r="E280" s="19"/>
      <c r="F280" s="19"/>
      <c r="G280" s="19"/>
      <c r="H280" s="19"/>
      <c r="I280" s="19"/>
      <c r="J280" s="19"/>
      <c r="K280" s="19"/>
    </row>
    <row r="281" spans="1:11" ht="17.25" x14ac:dyDescent="0.15">
      <c r="A281" s="249" t="s">
        <v>78</v>
      </c>
      <c r="B281" s="249"/>
      <c r="C281" s="249"/>
      <c r="D281" s="249"/>
      <c r="E281" s="249"/>
      <c r="F281" s="249"/>
      <c r="G281" s="249"/>
      <c r="H281" s="249"/>
      <c r="I281" s="249"/>
      <c r="J281" s="249"/>
      <c r="K281" s="10"/>
    </row>
    <row r="282" spans="1:11" ht="17.25" customHeight="1" x14ac:dyDescent="0.15">
      <c r="A282" s="248" t="s">
        <v>37</v>
      </c>
      <c r="B282" s="248"/>
      <c r="C282" s="248"/>
      <c r="D282" s="248"/>
      <c r="E282" s="248"/>
      <c r="F282" s="248"/>
      <c r="G282" s="248"/>
      <c r="H282" s="248"/>
      <c r="I282" s="248"/>
      <c r="J282" s="248"/>
      <c r="K282" s="12"/>
    </row>
    <row r="283" spans="1:11" ht="17.25" customHeight="1" x14ac:dyDescent="0.15">
      <c r="A283" s="248"/>
      <c r="B283" s="248"/>
      <c r="C283" s="248"/>
      <c r="D283" s="248"/>
      <c r="E283" s="248"/>
      <c r="F283" s="248"/>
      <c r="G283" s="248"/>
      <c r="H283" s="248"/>
      <c r="I283" s="248"/>
      <c r="J283" s="248"/>
      <c r="K283" s="12"/>
    </row>
    <row r="284" spans="1:11" ht="17.25" customHeight="1" x14ac:dyDescent="0.15">
      <c r="A284" s="248" t="s">
        <v>38</v>
      </c>
      <c r="B284" s="248"/>
      <c r="C284" s="248"/>
      <c r="D284" s="248"/>
      <c r="E284" s="248"/>
      <c r="F284" s="248"/>
      <c r="G284" s="248"/>
      <c r="H284" s="248"/>
      <c r="I284" s="248"/>
      <c r="J284" s="248"/>
      <c r="K284" s="12"/>
    </row>
    <row r="285" spans="1:11" ht="17.25" customHeight="1" x14ac:dyDescent="0.15">
      <c r="A285" s="248"/>
      <c r="B285" s="248"/>
      <c r="C285" s="248"/>
      <c r="D285" s="248"/>
      <c r="E285" s="248"/>
      <c r="F285" s="248"/>
      <c r="G285" s="248"/>
      <c r="H285" s="248"/>
      <c r="I285" s="248"/>
      <c r="J285" s="248"/>
      <c r="K285" s="12"/>
    </row>
    <row r="286" spans="1:11" ht="17.25" x14ac:dyDescent="0.15">
      <c r="A286" s="2"/>
      <c r="B286" s="19"/>
      <c r="C286" s="19"/>
      <c r="D286" s="19"/>
      <c r="E286" s="19"/>
      <c r="F286" s="19"/>
      <c r="G286" s="19"/>
      <c r="H286" s="19"/>
      <c r="I286" s="19"/>
      <c r="J286" s="19"/>
      <c r="K286" s="19"/>
    </row>
    <row r="287" spans="1:11" ht="18" thickBot="1" x14ac:dyDescent="0.2">
      <c r="A287" s="421" t="s">
        <v>21</v>
      </c>
      <c r="B287" s="421"/>
      <c r="C287" s="421"/>
      <c r="D287" s="421"/>
      <c r="E287" s="421"/>
      <c r="F287" s="421"/>
      <c r="G287" s="421"/>
      <c r="H287" s="421"/>
      <c r="I287" s="421"/>
      <c r="J287" s="421"/>
      <c r="K287" s="10"/>
    </row>
    <row r="288" spans="1:11" ht="17.25" customHeight="1" x14ac:dyDescent="0.15">
      <c r="B288" s="418" t="s">
        <v>80</v>
      </c>
      <c r="C288" s="419"/>
      <c r="D288" s="419"/>
      <c r="E288" s="419"/>
      <c r="F288" s="419"/>
      <c r="G288" s="419"/>
      <c r="H288" s="419"/>
      <c r="I288" s="420"/>
      <c r="J288" s="26"/>
      <c r="K288" s="46"/>
    </row>
    <row r="289" spans="1:12" ht="17.25" customHeight="1" x14ac:dyDescent="0.15">
      <c r="B289" s="340" t="s">
        <v>22</v>
      </c>
      <c r="C289" s="341"/>
      <c r="D289" s="399" t="str">
        <f>IF(L289&lt;&gt;"",RIGHT(L289,LEN(L289)-1),"")</f>
        <v>テレビ3台、ラジオ5器、タブレット端末2台、ファックス2台、携帯電話5台、携帯電話用バッテリー3個、乾電池20個</v>
      </c>
      <c r="E289" s="400"/>
      <c r="F289" s="400"/>
      <c r="G289" s="400"/>
      <c r="H289" s="400"/>
      <c r="I289" s="401"/>
      <c r="J289" s="104"/>
      <c r="K289" s="15"/>
      <c r="L289" s="132" t="str">
        <f>IF(入力シート!C82="有","、"&amp;入力シート!B82&amp;IF(入力シート!G82&lt;&gt;"",入力シート!G82&amp;入力シート!I82,""),"")&amp;IF(入力シート!C84="有","、"&amp;入力シート!B84&amp;IF(入力シート!G84&lt;&gt;"",入力シート!G84&amp;入力シート!I84,""),"")&amp;IF(入力シート!C86="有","、"&amp;入力シート!B86&amp;IF(入力シート!G86&lt;&gt;"",入力シート!G86&amp;入力シート!I86,""),"")&amp;IF(入力シート!C88="有","、"&amp;入力シート!B88&amp;IF(入力シート!G88&lt;&gt;"",入力シート!G88&amp;入力シート!I88,""),"")&amp;IF(入力シート!C90="有","、"&amp;入力シート!B90&amp;IF(入力シート!G90&lt;&gt;"",入力シート!G90&amp;入力シート!I90,""),"")&amp;IF(入力シート!C92="有","、"&amp;入力シート!B92&amp;IF(入力シート!G92&lt;&gt;"",入力シート!G92&amp;入力シート!I92,""),"")&amp;IF(入力シート!C94="有","、"&amp;入力シート!B94&amp;IF(入力シート!G94&lt;&gt;"",入力シート!G94&amp;入力シート!I94,""),"")&amp;IF(入力シート!C96&lt;&gt;"","、"&amp;入力シート!C96,"")</f>
        <v>、テレビ3台、ラジオ5器、タブレット端末2台、ファックス2台、携帯電話5台、携帯電話用バッテリー3個、乾電池20個</v>
      </c>
    </row>
    <row r="290" spans="1:12" ht="17.25" customHeight="1" x14ac:dyDescent="0.15">
      <c r="B290" s="342"/>
      <c r="C290" s="343"/>
      <c r="D290" s="402"/>
      <c r="E290" s="403"/>
      <c r="F290" s="403"/>
      <c r="G290" s="403"/>
      <c r="H290" s="403"/>
      <c r="I290" s="404"/>
      <c r="J290" s="104"/>
      <c r="K290" s="79"/>
    </row>
    <row r="291" spans="1:12" ht="17.25" customHeight="1" x14ac:dyDescent="0.15">
      <c r="B291" s="344"/>
      <c r="C291" s="345"/>
      <c r="D291" s="405"/>
      <c r="E291" s="406"/>
      <c r="F291" s="406"/>
      <c r="G291" s="406"/>
      <c r="H291" s="406"/>
      <c r="I291" s="407"/>
      <c r="J291" s="104"/>
      <c r="K291" s="15"/>
    </row>
    <row r="292" spans="1:12" ht="17.25" customHeight="1" x14ac:dyDescent="0.15">
      <c r="B292" s="340" t="s">
        <v>130</v>
      </c>
      <c r="C292" s="341"/>
      <c r="D292" s="387" t="str">
        <f>IF(L292&lt;&gt;"",RIGHT(L292,LEN(L292)-1),"")</f>
        <v>従業員名簿、利用者名簿、案内旗1枚、携帯電話5台、携帯電話用バッテリー3個、拡声器1台、懐中電灯5台、乾電池20個、ライフジャケット10着、蛍光塗料1個</v>
      </c>
      <c r="E292" s="388"/>
      <c r="F292" s="388"/>
      <c r="G292" s="388"/>
      <c r="H292" s="388"/>
      <c r="I292" s="389"/>
      <c r="J292" s="104"/>
      <c r="K292" s="15"/>
      <c r="L292" s="132" t="str">
        <f>IF(入力シート!C101="有","、"&amp;入力シート!B101,"")&amp;IF(入力シート!C103="有","、"&amp;入力シート!B103,"")&amp;IF(入力シート!C105="有","、"&amp;入力シート!B105&amp;IF(入力シート!G105&lt;&gt;"",入力シート!G105&amp;入力シート!I105,""),"")&amp;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有","、"&amp;入力シート!B115&amp;IF(入力シート!G115&lt;&gt;"",入力シート!G115&amp;入力シート!I115,""),"")&amp;IF(入力シート!C117="有","、"&amp;入力シート!B117&amp;IF(入力シート!G117&lt;&gt;"",入力シート!G117&amp;入力シート!I117,""),"")&amp;IF(入力シート!C119="有","、"&amp;入力シート!B119&amp;IF(入力シート!G119&lt;&gt;"",入力シート!G119&amp;入力シート!I119,""),"")&amp;IF(入力シート!C121&lt;&gt;"","、"&amp;入力シート!C121,"")</f>
        <v>、従業員名簿、利用者名簿、案内旗1枚、携帯電話5台、携帯電話用バッテリー3個、拡声器1台、懐中電灯5台、乾電池20個、ライフジャケット10着、蛍光塗料1個</v>
      </c>
    </row>
    <row r="293" spans="1:12" ht="17.25" customHeight="1" x14ac:dyDescent="0.15">
      <c r="B293" s="342"/>
      <c r="C293" s="343"/>
      <c r="D293" s="408"/>
      <c r="E293" s="317"/>
      <c r="F293" s="317"/>
      <c r="G293" s="317"/>
      <c r="H293" s="317"/>
      <c r="I293" s="318"/>
      <c r="J293" s="104"/>
      <c r="K293" s="75"/>
    </row>
    <row r="294" spans="1:12" ht="17.25" customHeight="1" x14ac:dyDescent="0.15">
      <c r="B294" s="342"/>
      <c r="C294" s="343"/>
      <c r="D294" s="408"/>
      <c r="E294" s="317"/>
      <c r="F294" s="317"/>
      <c r="G294" s="317"/>
      <c r="H294" s="317"/>
      <c r="I294" s="318"/>
      <c r="J294" s="104"/>
      <c r="K294" s="15"/>
    </row>
    <row r="295" spans="1:12" ht="17.25" customHeight="1" x14ac:dyDescent="0.15">
      <c r="B295" s="344"/>
      <c r="C295" s="345"/>
      <c r="D295" s="408"/>
      <c r="E295" s="317"/>
      <c r="F295" s="317"/>
      <c r="G295" s="317"/>
      <c r="H295" s="317"/>
      <c r="I295" s="318"/>
      <c r="J295" s="104"/>
      <c r="K295" s="15"/>
    </row>
    <row r="296" spans="1:12" ht="17.25" customHeight="1" x14ac:dyDescent="0.15">
      <c r="B296" s="340" t="s">
        <v>77</v>
      </c>
      <c r="C296" s="341"/>
      <c r="D296" s="387" t="str">
        <f>IF(L296&lt;&gt;"",RIGHT(L296,LEN(L296)-1),"")</f>
        <v>水3日分、食料3日分、寝具10人分、防寒具10人分</v>
      </c>
      <c r="E296" s="388"/>
      <c r="F296" s="388"/>
      <c r="G296" s="388"/>
      <c r="H296" s="388"/>
      <c r="I296" s="389"/>
      <c r="J296" s="105"/>
      <c r="K296" s="79"/>
      <c r="L296" s="132" t="str">
        <f>IF(入力シート!C126="有","、"&amp;入力シート!B126&amp;IF(入力シート!G126&lt;&gt;"",入力シート!G126&amp;入力シート!I126,""),"")&amp;IF(入力シート!C128="有","、"&amp;入力シート!B128&amp;IF(入力シート!G128&lt;&gt;"",入力シート!G128&amp;入力シート!I128,""),"")&amp;IF(入力シート!C130="有","、"&amp;入力シート!B130&amp;IF(入力シート!G130&lt;&gt;"",入力シート!G130&amp;入力シート!I130,""),"")&amp;IF(入力シート!C132="有","、"&amp;入力シート!B132&amp;IF(入力シート!G132&lt;&gt;"",入力シート!G132&amp;入力シート!I132,""),"")&amp;IF(入力シート!C134&lt;&gt;"","、"&amp;入力シート!C134,"")</f>
        <v>、水3日分、食料3日分、寝具10人分、防寒具10人分</v>
      </c>
    </row>
    <row r="297" spans="1:12" ht="17.25" customHeight="1" x14ac:dyDescent="0.15">
      <c r="B297" s="344"/>
      <c r="C297" s="345"/>
      <c r="D297" s="390"/>
      <c r="E297" s="391"/>
      <c r="F297" s="391"/>
      <c r="G297" s="391"/>
      <c r="H297" s="391"/>
      <c r="I297" s="392"/>
      <c r="J297" s="105"/>
      <c r="K297" s="79"/>
    </row>
    <row r="298" spans="1:12" ht="17.25" customHeight="1" x14ac:dyDescent="0.15">
      <c r="B298" s="340" t="s">
        <v>61</v>
      </c>
      <c r="C298" s="341"/>
      <c r="D298" s="387" t="str">
        <f>IF(L298&lt;&gt;"",RIGHT(L298,LEN(L298)-1),"")</f>
        <v>おむつ100枚、おしりふき100枚</v>
      </c>
      <c r="E298" s="388"/>
      <c r="F298" s="388"/>
      <c r="G298" s="388"/>
      <c r="H298" s="388"/>
      <c r="I298" s="389"/>
      <c r="J298" s="105"/>
      <c r="K298" s="79"/>
      <c r="L298" s="132" t="str">
        <f>IF(入力シート!C139="有","、"&amp;入力シート!B139&amp;IF(入力シート!G139&lt;&gt;"",入力シート!G139&amp;入力シート!I139,""),"")&amp;IF(入力シート!C141="有","、"&amp;入力シート!B141&amp;IF(入力シート!G141&lt;&gt;"",入力シート!G141&amp;入力シート!I141,""),"")&amp;IF(入力シート!C143="有","、"&amp;入力シート!B143&amp;IF(入力シート!G143&lt;&gt;"",入力シート!G143&amp;入力シート!I143,""),"")&amp;IF(入力シート!C145="有","、"&amp;入力シート!B145&amp;IF(入力シート!G145&lt;&gt;"",入力シート!G145&amp;入力シート!I145,""),"")&amp;IF(入力シート!C147&lt;&gt;"","、"&amp;入力シート!C147,"")</f>
        <v>、おむつ100枚、おしりふき100枚</v>
      </c>
    </row>
    <row r="299" spans="1:12" ht="17.25" customHeight="1" x14ac:dyDescent="0.15">
      <c r="B299" s="344"/>
      <c r="C299" s="345"/>
      <c r="D299" s="390"/>
      <c r="E299" s="391"/>
      <c r="F299" s="391"/>
      <c r="G299" s="391"/>
      <c r="H299" s="391"/>
      <c r="I299" s="392"/>
      <c r="J299" s="105"/>
      <c r="K299" s="79"/>
    </row>
    <row r="300" spans="1:12" ht="17.25" customHeight="1" x14ac:dyDescent="0.15">
      <c r="B300" s="340" t="s">
        <v>79</v>
      </c>
      <c r="C300" s="341"/>
      <c r="D300" s="387" t="str">
        <f>IF(L300&lt;&gt;"",RIGHT(L300,LEN(L300)-1),"")</f>
        <v>ウエットティッシュ100枚、ゴミ袋50枚</v>
      </c>
      <c r="E300" s="388"/>
      <c r="F300" s="388"/>
      <c r="G300" s="388"/>
      <c r="H300" s="388"/>
      <c r="I300" s="389"/>
      <c r="J300" s="105"/>
      <c r="K300" s="79"/>
      <c r="L300" s="132" t="str">
        <f>IF(入力シート!C151="有","、"&amp;入力シート!B151&amp;IF(入力シート!G151&lt;&gt;"",入力シート!G151&amp;入力シート!I151,""),"")&amp;IF(入力シート!C153="有","、"&amp;入力シート!B153&amp;IF(入力シート!G153&lt;&gt;"",入力シート!G153&amp;入力シート!I153,""),"")&amp;IF(入力シート!C155="有","、"&amp;入力シート!B155&amp;IF(入力シート!G155&lt;&gt;"",入力シート!G155&amp;入力シート!I155,""),"")&amp;IF(入力シート!C157&lt;&gt;"","、"&amp;入力シート!C157,"")</f>
        <v>、ウエットティッシュ100枚、ゴミ袋50枚</v>
      </c>
    </row>
    <row r="301" spans="1:12" ht="17.25" customHeight="1" thickBot="1" x14ac:dyDescent="0.2">
      <c r="B301" s="347"/>
      <c r="C301" s="348"/>
      <c r="D301" s="417"/>
      <c r="E301" s="363"/>
      <c r="F301" s="363"/>
      <c r="G301" s="363"/>
      <c r="H301" s="363"/>
      <c r="I301" s="364"/>
      <c r="J301" s="105"/>
      <c r="K301" s="79"/>
    </row>
    <row r="302" spans="1:12" ht="17.25" customHeight="1" thickBot="1" x14ac:dyDescent="0.2">
      <c r="A302" s="31"/>
      <c r="B302" s="18"/>
      <c r="C302" s="18"/>
      <c r="D302" s="14"/>
      <c r="E302" s="14"/>
      <c r="F302" s="14"/>
      <c r="G302" s="14"/>
      <c r="H302" s="14"/>
      <c r="I302" s="14"/>
      <c r="J302" s="14"/>
      <c r="K302" s="14"/>
    </row>
    <row r="303" spans="1:12" ht="17.25" customHeight="1" x14ac:dyDescent="0.15">
      <c r="B303" s="418" t="s">
        <v>81</v>
      </c>
      <c r="C303" s="419"/>
      <c r="D303" s="419"/>
      <c r="E303" s="419"/>
      <c r="F303" s="419"/>
      <c r="G303" s="419"/>
      <c r="H303" s="419"/>
      <c r="I303" s="420"/>
      <c r="J303" s="26"/>
      <c r="K303" s="46"/>
    </row>
    <row r="304" spans="1:12" ht="17.25" customHeight="1" x14ac:dyDescent="0.15">
      <c r="B304" s="411" t="str">
        <f>IF(L304&lt;&gt;"",RIGHT(L304,LEN(L304)-1),"")</f>
        <v>土のう30個</v>
      </c>
      <c r="C304" s="412"/>
      <c r="D304" s="412"/>
      <c r="E304" s="412"/>
      <c r="F304" s="412"/>
      <c r="G304" s="412"/>
      <c r="H304" s="412"/>
      <c r="I304" s="413"/>
      <c r="J304" s="105"/>
      <c r="K304" s="79"/>
      <c r="L304" s="132" t="str">
        <f>IF(入力シート!C162="有","、"&amp;入力シート!B162&amp;IF(入力シート!G162&lt;&gt;"",入力シート!G162&amp;入力シート!I162,""),"")&amp;IF(入力シート!C164="有","、"&amp;入力シート!B164&amp;IF(入力シート!G164&lt;&gt;"",入力シート!G164&amp;入力シート!I164,""),"")&amp;IF(入力シート!C166&lt;&gt;"","、"&amp;入力シート!C166,"")</f>
        <v>、土のう30個</v>
      </c>
    </row>
    <row r="305" spans="1:11" ht="17.25" customHeight="1" thickBot="1" x14ac:dyDescent="0.2">
      <c r="B305" s="414"/>
      <c r="C305" s="415"/>
      <c r="D305" s="415"/>
      <c r="E305" s="415"/>
      <c r="F305" s="415"/>
      <c r="G305" s="415"/>
      <c r="H305" s="415"/>
      <c r="I305" s="416"/>
      <c r="J305" s="105"/>
      <c r="K305" s="79"/>
    </row>
    <row r="306" spans="1:11" ht="18" customHeight="1" x14ac:dyDescent="0.15">
      <c r="A306" s="76"/>
      <c r="B306" s="76"/>
      <c r="C306" s="76"/>
      <c r="D306" s="76"/>
      <c r="E306" s="76"/>
      <c r="F306" s="76"/>
      <c r="G306" s="76"/>
      <c r="H306" s="76"/>
      <c r="I306" s="76"/>
      <c r="J306" s="76"/>
      <c r="K306" s="76"/>
    </row>
    <row r="307" spans="1:11" ht="18" customHeight="1" x14ac:dyDescent="0.15">
      <c r="A307" s="76"/>
      <c r="B307" s="76"/>
      <c r="C307" s="76"/>
      <c r="D307" s="76"/>
      <c r="E307" s="76"/>
      <c r="F307" s="76"/>
      <c r="G307" s="76"/>
      <c r="H307" s="76"/>
      <c r="I307" s="76"/>
      <c r="J307" s="76"/>
      <c r="K307" s="76"/>
    </row>
    <row r="308" spans="1:11" ht="18" customHeight="1" x14ac:dyDescent="0.15">
      <c r="A308" s="249" t="s">
        <v>82</v>
      </c>
      <c r="B308" s="249"/>
      <c r="C308" s="249"/>
      <c r="D308" s="249"/>
      <c r="E308" s="249"/>
      <c r="F308" s="249"/>
      <c r="G308" s="249"/>
      <c r="H308" s="249"/>
      <c r="I308" s="249"/>
      <c r="J308" s="249"/>
      <c r="K308" s="76"/>
    </row>
    <row r="309" spans="1:11" ht="18" customHeight="1" x14ac:dyDescent="0.15">
      <c r="A309" s="248" t="s">
        <v>83</v>
      </c>
      <c r="B309" s="248"/>
      <c r="C309" s="248"/>
      <c r="D309" s="248"/>
      <c r="E309" s="248"/>
      <c r="F309" s="248"/>
      <c r="G309" s="248"/>
      <c r="H309" s="248"/>
      <c r="I309" s="248"/>
      <c r="J309" s="248"/>
      <c r="K309" s="76"/>
    </row>
    <row r="310" spans="1:11" ht="18" customHeight="1" x14ac:dyDescent="0.15">
      <c r="A310" s="106"/>
      <c r="B310" s="106"/>
      <c r="C310" s="106"/>
      <c r="D310" s="106"/>
      <c r="E310" s="106"/>
      <c r="F310" s="106"/>
      <c r="G310" s="106"/>
      <c r="H310" s="106"/>
      <c r="I310" s="106"/>
      <c r="J310" s="106"/>
      <c r="K310" s="106"/>
    </row>
    <row r="311" spans="1:11" ht="18" customHeight="1" x14ac:dyDescent="0.15">
      <c r="A311" s="248" t="s">
        <v>107</v>
      </c>
      <c r="B311" s="248"/>
      <c r="C311" s="248"/>
      <c r="D311" s="248"/>
      <c r="E311" s="248"/>
      <c r="F311" s="248"/>
      <c r="G311" s="248"/>
      <c r="H311" s="248"/>
      <c r="I311" s="248"/>
      <c r="J311" s="248"/>
      <c r="K311" s="106"/>
    </row>
    <row r="312" spans="1:11" ht="18" customHeight="1" x14ac:dyDescent="0.15">
      <c r="A312" s="293" t="str">
        <f>IF(入力シート!C173&lt;&gt;"","　毎年"&amp;入力シート!C175&amp;"月に"&amp;入力シート!C173&amp;"を対象に"&amp;入力シート!C177&amp;"に関する研修を実施する。","")&amp;IF(入力シート!C179&lt;&gt;"","毎年"&amp;入力シート!C181&amp;"月に"&amp;入力シート!C179&amp;"を対象に"&amp;入力シート!C183&amp;"に関する研修を実施する。","")</f>
        <v>　毎年4月に全従業員を対象に防災情報及び避難誘導に関する研修を実施する。毎年6月に全従業員を対象に避難誘導に関する研修を実施する。</v>
      </c>
      <c r="B312" s="293"/>
      <c r="C312" s="293"/>
      <c r="D312" s="293"/>
      <c r="E312" s="293"/>
      <c r="F312" s="293"/>
      <c r="G312" s="293"/>
      <c r="H312" s="293"/>
      <c r="I312" s="293"/>
      <c r="J312" s="293"/>
      <c r="K312" s="76"/>
    </row>
    <row r="313" spans="1:11" ht="18" customHeight="1" x14ac:dyDescent="0.15">
      <c r="A313" s="293"/>
      <c r="B313" s="293"/>
      <c r="C313" s="293"/>
      <c r="D313" s="293"/>
      <c r="E313" s="293"/>
      <c r="F313" s="293"/>
      <c r="G313" s="293"/>
      <c r="H313" s="293"/>
      <c r="I313" s="293"/>
      <c r="J313" s="293"/>
      <c r="K313" s="106"/>
    </row>
    <row r="314" spans="1:11" ht="18" customHeight="1" x14ac:dyDescent="0.15">
      <c r="A314" s="293"/>
      <c r="B314" s="293"/>
      <c r="C314" s="293"/>
      <c r="D314" s="293"/>
      <c r="E314" s="293"/>
      <c r="F314" s="293"/>
      <c r="G314" s="293"/>
      <c r="H314" s="293"/>
      <c r="I314" s="293"/>
      <c r="J314" s="293"/>
      <c r="K314" s="106"/>
    </row>
    <row r="315" spans="1:11" ht="18" customHeight="1" x14ac:dyDescent="0.15">
      <c r="A315" s="293" t="s">
        <v>108</v>
      </c>
      <c r="B315" s="293"/>
      <c r="C315" s="293"/>
      <c r="D315" s="293"/>
      <c r="E315" s="293"/>
      <c r="F315" s="293"/>
      <c r="G315" s="293"/>
      <c r="H315" s="293"/>
      <c r="I315" s="293"/>
      <c r="J315" s="293"/>
      <c r="K315" s="106"/>
    </row>
    <row r="316" spans="1:11" ht="18" customHeight="1" x14ac:dyDescent="0.15">
      <c r="A316" s="293" t="str">
        <f>IF(入力シート!C187&lt;&gt;"","　毎年"&amp;入力シート!C189&amp;"月に"&amp;入力シート!C187&amp;"を対象として"&amp;入力シート!C191&amp;"に関する訓練を実施する。","")&amp;IF(入力シート!C194&lt;&gt;"","毎年"&amp;入力シート!C196&amp;"月に"&amp;入力シート!C194&amp;"を対象として"&amp;入力シート!C198&amp;"に関する訓練を実施する。","")</f>
        <v>　毎年4月に新規採用の従業員を対象として避難誘導に関する訓練を実施する。毎年5月に全従業員を対象として情報収集・伝達及び避難誘導に関する訓練を実施する。</v>
      </c>
      <c r="B316" s="293"/>
      <c r="C316" s="293"/>
      <c r="D316" s="293"/>
      <c r="E316" s="293"/>
      <c r="F316" s="293"/>
      <c r="G316" s="293"/>
      <c r="H316" s="293"/>
      <c r="I316" s="293"/>
      <c r="J316" s="293"/>
      <c r="K316" s="76"/>
    </row>
    <row r="317" spans="1:11" ht="18" customHeight="1" x14ac:dyDescent="0.15">
      <c r="A317" s="293"/>
      <c r="B317" s="293"/>
      <c r="C317" s="293"/>
      <c r="D317" s="293"/>
      <c r="E317" s="293"/>
      <c r="F317" s="293"/>
      <c r="G317" s="293"/>
      <c r="H317" s="293"/>
      <c r="I317" s="293"/>
      <c r="J317" s="293"/>
      <c r="K317" s="76"/>
    </row>
    <row r="318" spans="1:11" ht="18" customHeight="1" x14ac:dyDescent="0.15">
      <c r="A318" s="293"/>
      <c r="B318" s="293"/>
      <c r="C318" s="293"/>
      <c r="D318" s="293"/>
      <c r="E318" s="293"/>
      <c r="F318" s="293"/>
      <c r="G318" s="293"/>
      <c r="H318" s="293"/>
      <c r="I318" s="293"/>
      <c r="J318" s="293"/>
      <c r="K318" s="76"/>
    </row>
    <row r="319" spans="1:11" ht="18" customHeight="1" x14ac:dyDescent="0.15">
      <c r="A319" s="107"/>
      <c r="B319" s="107"/>
      <c r="C319" s="107"/>
      <c r="D319" s="107"/>
      <c r="E319" s="107"/>
      <c r="F319" s="107"/>
      <c r="G319" s="107"/>
      <c r="H319" s="107"/>
      <c r="I319" s="107"/>
      <c r="J319" s="107"/>
      <c r="K319" s="76"/>
    </row>
    <row r="320" spans="1:11" ht="18" customHeight="1" x14ac:dyDescent="0.15">
      <c r="A320" s="126"/>
      <c r="B320" s="126"/>
      <c r="C320" s="126"/>
      <c r="D320" s="126"/>
      <c r="E320" s="126"/>
      <c r="F320" s="126"/>
      <c r="G320" s="126"/>
      <c r="H320" s="126"/>
      <c r="I320" s="126"/>
      <c r="J320" s="126"/>
      <c r="K320" s="127"/>
    </row>
    <row r="321" spans="1:11" ht="18" customHeight="1" x14ac:dyDescent="0.15">
      <c r="A321" s="126"/>
      <c r="B321" s="126"/>
      <c r="C321" s="126"/>
      <c r="D321" s="126"/>
      <c r="E321" s="126"/>
      <c r="F321" s="126"/>
      <c r="G321" s="126"/>
      <c r="H321" s="126"/>
      <c r="I321" s="126"/>
      <c r="J321" s="126"/>
      <c r="K321" s="127"/>
    </row>
    <row r="322" spans="1:11" ht="18" customHeight="1" x14ac:dyDescent="0.15">
      <c r="A322" s="126"/>
      <c r="B322" s="126"/>
      <c r="C322" s="126"/>
      <c r="D322" s="126"/>
      <c r="E322" s="126"/>
      <c r="F322" s="126"/>
      <c r="G322" s="126"/>
      <c r="H322" s="126"/>
      <c r="I322" s="126"/>
      <c r="J322" s="126"/>
      <c r="K322" s="127"/>
    </row>
    <row r="323" spans="1:11" ht="18" customHeight="1" x14ac:dyDescent="0.15">
      <c r="A323" s="126"/>
      <c r="B323" s="126"/>
      <c r="C323" s="126"/>
      <c r="D323" s="126"/>
      <c r="E323" s="126"/>
      <c r="F323" s="126"/>
      <c r="G323" s="126"/>
      <c r="H323" s="126"/>
      <c r="I323" s="126"/>
      <c r="J323" s="126"/>
      <c r="K323" s="127"/>
    </row>
    <row r="324" spans="1:11" ht="18" customHeight="1" x14ac:dyDescent="0.15">
      <c r="A324" s="126"/>
      <c r="B324" s="126"/>
      <c r="C324" s="126"/>
      <c r="D324" s="126"/>
      <c r="E324" s="126"/>
      <c r="F324" s="126"/>
      <c r="G324" s="126"/>
      <c r="H324" s="126"/>
      <c r="I324" s="126"/>
      <c r="J324" s="126"/>
      <c r="K324" s="127"/>
    </row>
    <row r="325" spans="1:11" ht="18" customHeight="1" x14ac:dyDescent="0.15">
      <c r="A325" s="126"/>
      <c r="B325" s="126"/>
      <c r="C325" s="126"/>
      <c r="D325" s="126"/>
      <c r="E325" s="126"/>
      <c r="F325" s="126"/>
      <c r="G325" s="126"/>
      <c r="H325" s="126"/>
      <c r="I325" s="126"/>
      <c r="J325" s="126"/>
      <c r="K325" s="127"/>
    </row>
    <row r="326" spans="1:11" ht="18" customHeight="1" x14ac:dyDescent="0.15">
      <c r="A326" s="76"/>
      <c r="B326" s="76"/>
      <c r="C326" s="76"/>
      <c r="D326" s="76"/>
      <c r="E326" s="76"/>
      <c r="F326" s="76"/>
      <c r="G326" s="76"/>
      <c r="H326" s="76"/>
      <c r="I326" s="76"/>
      <c r="J326" s="76"/>
      <c r="K326" s="76"/>
    </row>
    <row r="327" spans="1:11" ht="17.25" x14ac:dyDescent="0.15">
      <c r="A327" s="2" t="s">
        <v>23</v>
      </c>
      <c r="B327" s="19"/>
      <c r="C327" s="19"/>
      <c r="D327" s="19"/>
      <c r="E327" s="19"/>
      <c r="F327" s="19"/>
      <c r="G327" s="19"/>
      <c r="H327" s="19"/>
      <c r="I327" s="19"/>
      <c r="J327" s="19"/>
      <c r="K327" s="19"/>
    </row>
    <row r="328" spans="1:11" ht="17.25" x14ac:dyDescent="0.15">
      <c r="A328" s="2"/>
      <c r="B328" s="19"/>
      <c r="C328" s="19"/>
      <c r="D328" s="19"/>
      <c r="E328" s="19"/>
      <c r="F328" s="19"/>
      <c r="G328" s="19"/>
      <c r="H328" s="19"/>
      <c r="I328" s="19"/>
      <c r="J328" s="19"/>
      <c r="K328" s="19"/>
    </row>
    <row r="329" spans="1:11" ht="17.25" x14ac:dyDescent="0.15">
      <c r="A329" s="2"/>
      <c r="B329" s="19"/>
      <c r="C329" s="19"/>
      <c r="D329" s="19"/>
      <c r="E329" s="19"/>
      <c r="F329" s="19"/>
      <c r="G329" s="19"/>
      <c r="H329" s="19"/>
      <c r="I329" s="19"/>
      <c r="J329" s="19"/>
      <c r="K329" s="19"/>
    </row>
  </sheetData>
  <mergeCells count="146">
    <mergeCell ref="D298:I299"/>
    <mergeCell ref="A316:J318"/>
    <mergeCell ref="F251:G252"/>
    <mergeCell ref="H249:I250"/>
    <mergeCell ref="B289:C291"/>
    <mergeCell ref="D289:I291"/>
    <mergeCell ref="D292:I295"/>
    <mergeCell ref="H251:I252"/>
    <mergeCell ref="B304:I305"/>
    <mergeCell ref="A309:J309"/>
    <mergeCell ref="B298:C299"/>
    <mergeCell ref="B296:C297"/>
    <mergeCell ref="B300:C301"/>
    <mergeCell ref="D300:I301"/>
    <mergeCell ref="B288:I288"/>
    <mergeCell ref="B303:I303"/>
    <mergeCell ref="A308:J308"/>
    <mergeCell ref="A281:J281"/>
    <mergeCell ref="A282:J283"/>
    <mergeCell ref="A284:J285"/>
    <mergeCell ref="A287:J287"/>
    <mergeCell ref="A311:J311"/>
    <mergeCell ref="D296:I297"/>
    <mergeCell ref="A315:J315"/>
    <mergeCell ref="B171:E172"/>
    <mergeCell ref="A185:J185"/>
    <mergeCell ref="B158:E159"/>
    <mergeCell ref="B160:E161"/>
    <mergeCell ref="B167:E168"/>
    <mergeCell ref="B169:E170"/>
    <mergeCell ref="I164:J172"/>
    <mergeCell ref="A164:E164"/>
    <mergeCell ref="B165:E166"/>
    <mergeCell ref="A174:J180"/>
    <mergeCell ref="F249:G250"/>
    <mergeCell ref="A224:J224"/>
    <mergeCell ref="B225:J225"/>
    <mergeCell ref="B292:C295"/>
    <mergeCell ref="A173:J173"/>
    <mergeCell ref="A207:B213"/>
    <mergeCell ref="C213:J213"/>
    <mergeCell ref="D202:J204"/>
    <mergeCell ref="C188:J188"/>
    <mergeCell ref="D196:J196"/>
    <mergeCell ref="C197:J197"/>
    <mergeCell ref="C198:J198"/>
    <mergeCell ref="D199:J201"/>
    <mergeCell ref="D190:J190"/>
    <mergeCell ref="D191:J191"/>
    <mergeCell ref="D192:J192"/>
    <mergeCell ref="D193:J193"/>
    <mergeCell ref="D194:J194"/>
    <mergeCell ref="D195:J195"/>
    <mergeCell ref="A312:J314"/>
    <mergeCell ref="A183:J183"/>
    <mergeCell ref="A184:J184"/>
    <mergeCell ref="B216:J217"/>
    <mergeCell ref="D187:J187"/>
    <mergeCell ref="D205:J206"/>
    <mergeCell ref="C210:J210"/>
    <mergeCell ref="C209:J209"/>
    <mergeCell ref="C208:J208"/>
    <mergeCell ref="C207:J207"/>
    <mergeCell ref="D211:J212"/>
    <mergeCell ref="A246:J246"/>
    <mergeCell ref="A241:J241"/>
    <mergeCell ref="A242:J243"/>
    <mergeCell ref="A245:J245"/>
    <mergeCell ref="A236:J239"/>
    <mergeCell ref="A222:J223"/>
    <mergeCell ref="B249:C250"/>
    <mergeCell ref="B251:C252"/>
    <mergeCell ref="F248:G248"/>
    <mergeCell ref="H248:I248"/>
    <mergeCell ref="D248:E248"/>
    <mergeCell ref="D249:E250"/>
    <mergeCell ref="D251:E252"/>
    <mergeCell ref="B153:E154"/>
    <mergeCell ref="B155:E155"/>
    <mergeCell ref="G158:H159"/>
    <mergeCell ref="I158:J159"/>
    <mergeCell ref="G160:H161"/>
    <mergeCell ref="I160:J161"/>
    <mergeCell ref="F152:F161"/>
    <mergeCell ref="B156:E157"/>
    <mergeCell ref="G152:H153"/>
    <mergeCell ref="I152:J153"/>
    <mergeCell ref="G156:H157"/>
    <mergeCell ref="I156:J157"/>
    <mergeCell ref="B63:C63"/>
    <mergeCell ref="D63:E63"/>
    <mergeCell ref="F63:G63"/>
    <mergeCell ref="H63:I63"/>
    <mergeCell ref="B109:I111"/>
    <mergeCell ref="B66:C66"/>
    <mergeCell ref="D66:E66"/>
    <mergeCell ref="F65:G65"/>
    <mergeCell ref="H65:I65"/>
    <mergeCell ref="A16:J17"/>
    <mergeCell ref="A37:J38"/>
    <mergeCell ref="A31:J32"/>
    <mergeCell ref="A48:J48"/>
    <mergeCell ref="G143:H150"/>
    <mergeCell ref="I143:J150"/>
    <mergeCell ref="A143:E143"/>
    <mergeCell ref="G142:H142"/>
    <mergeCell ref="I142:J142"/>
    <mergeCell ref="F143:F150"/>
    <mergeCell ref="A142:E142"/>
    <mergeCell ref="A49:J50"/>
    <mergeCell ref="A56:J56"/>
    <mergeCell ref="B145:E146"/>
    <mergeCell ref="B147:E148"/>
    <mergeCell ref="B61:I61"/>
    <mergeCell ref="B64:C64"/>
    <mergeCell ref="D64:E64"/>
    <mergeCell ref="A95:J96"/>
    <mergeCell ref="A97:B97"/>
    <mergeCell ref="A139:J139"/>
    <mergeCell ref="A59:J59"/>
    <mergeCell ref="B149:E150"/>
    <mergeCell ref="A57:J57"/>
    <mergeCell ref="A141:J141"/>
    <mergeCell ref="A52:J52"/>
    <mergeCell ref="A53:J54"/>
    <mergeCell ref="A234:J234"/>
    <mergeCell ref="C189:J189"/>
    <mergeCell ref="B214:J215"/>
    <mergeCell ref="A235:J235"/>
    <mergeCell ref="A219:J219"/>
    <mergeCell ref="A220:J221"/>
    <mergeCell ref="F66:G66"/>
    <mergeCell ref="H66:I66"/>
    <mergeCell ref="A94:J94"/>
    <mergeCell ref="F164:F172"/>
    <mergeCell ref="G164:H172"/>
    <mergeCell ref="G154:H155"/>
    <mergeCell ref="I154:J155"/>
    <mergeCell ref="A152:E152"/>
    <mergeCell ref="A138:J138"/>
    <mergeCell ref="B65:C65"/>
    <mergeCell ref="D65:E65"/>
    <mergeCell ref="B67:C67"/>
    <mergeCell ref="D67:E67"/>
    <mergeCell ref="B62:E62"/>
    <mergeCell ref="F62:I62"/>
  </mergeCells>
  <phoneticPr fontId="9"/>
  <pageMargins left="0.7" right="0.7" top="0.75" bottom="0.75" header="0.3" footer="0.3"/>
  <pageSetup paperSize="9" scale="99" fitToHeight="0" orientation="portrait" r:id="rId1"/>
  <rowBreaks count="6" manualBreakCount="6">
    <brk id="47" max="9" man="1"/>
    <brk id="92" max="9" man="1"/>
    <brk id="136" max="9" man="1"/>
    <brk id="181" max="9" man="1"/>
    <brk id="227" max="9" man="1"/>
    <brk id="273"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岐南町役場</cp:lastModifiedBy>
  <cp:lastPrinted>2018-03-20T01:48:29Z</cp:lastPrinted>
  <dcterms:created xsi:type="dcterms:W3CDTF">2017-01-19T10:16:06Z</dcterms:created>
  <dcterms:modified xsi:type="dcterms:W3CDTF">2018-03-20T08:29:48Z</dcterms:modified>
</cp:coreProperties>
</file>